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cuments\"/>
    </mc:Choice>
  </mc:AlternateContent>
  <bookViews>
    <workbookView xWindow="0" yWindow="0" windowWidth="28800" windowHeight="12330"/>
  </bookViews>
  <sheets>
    <sheet name="14.11.19" sheetId="4" r:id="rId1"/>
  </sheets>
  <definedNames>
    <definedName name="_xlnm.Print_Titles" localSheetId="0">'14.11.19'!$7:$7</definedName>
    <definedName name="_xlnm.Print_Area" localSheetId="0">'14.11.19'!$A$1:$J$209</definedName>
  </definedNames>
  <calcPr calcId="162913" refMode="R1C1"/>
</workbook>
</file>

<file path=xl/calcChain.xml><?xml version="1.0" encoding="utf-8"?>
<calcChain xmlns="http://schemas.openxmlformats.org/spreadsheetml/2006/main">
  <c r="I21" i="4" l="1"/>
  <c r="I93" i="4"/>
  <c r="I117" i="4" l="1"/>
  <c r="I112" i="4" l="1"/>
  <c r="I111" i="4" l="1"/>
  <c r="I123" i="4" l="1"/>
  <c r="I188" i="4" l="1"/>
  <c r="I167" i="4"/>
  <c r="I165" i="4"/>
  <c r="I162" i="4"/>
  <c r="I158" i="4"/>
  <c r="I156" i="4"/>
  <c r="I153" i="4"/>
  <c r="I151" i="4"/>
  <c r="I139" i="4"/>
  <c r="I130" i="4"/>
  <c r="I121" i="4"/>
  <c r="I90" i="4"/>
  <c r="I88" i="4"/>
  <c r="I85" i="4"/>
  <c r="I75" i="4"/>
  <c r="I73" i="4"/>
  <c r="I71" i="4"/>
  <c r="I69" i="4"/>
  <c r="I61" i="4"/>
  <c r="I59" i="4"/>
  <c r="I55" i="4"/>
  <c r="I53" i="4"/>
  <c r="I51" i="4"/>
  <c r="I67" i="4" l="1"/>
  <c r="I49" i="4"/>
  <c r="I203" i="4" l="1"/>
  <c r="I201" i="4"/>
  <c r="I199" i="4" s="1"/>
  <c r="I149" i="4" l="1"/>
  <c r="I147" i="4"/>
  <c r="I115" i="4"/>
  <c r="I113" i="4"/>
  <c r="I109" i="4"/>
  <c r="I39" i="4"/>
  <c r="I43" i="4"/>
  <c r="I107" i="4" l="1"/>
  <c r="I41" i="4" l="1"/>
  <c r="I23" i="4"/>
  <c r="I17" i="4" l="1"/>
  <c r="I15" i="4" s="1"/>
  <c r="I13" i="4"/>
  <c r="I11" i="4"/>
  <c r="I9" i="4" s="1"/>
  <c r="I19" i="4" s="1"/>
  <c r="I186" i="4" l="1"/>
  <c r="I183" i="4"/>
  <c r="I181" i="4" s="1"/>
  <c r="I179" i="4"/>
  <c r="I177" i="4"/>
  <c r="I171" i="4"/>
  <c r="I175" i="4"/>
  <c r="I173" i="4"/>
  <c r="I160" i="4"/>
  <c r="I83" i="4"/>
  <c r="I81" i="4" s="1"/>
  <c r="I79" i="4"/>
  <c r="I77" i="4" s="1"/>
  <c r="I66" i="4"/>
  <c r="I57" i="4"/>
  <c r="I47" i="4"/>
  <c r="I45" i="4"/>
  <c r="I37" i="4"/>
  <c r="I35" i="4"/>
  <c r="I33" i="4"/>
  <c r="I31" i="4"/>
  <c r="I29" i="4"/>
  <c r="I25" i="4"/>
  <c r="I27" i="4" l="1"/>
  <c r="I169" i="4"/>
  <c r="I65" i="4"/>
  <c r="I63" i="4" s="1"/>
  <c r="I197" i="4" l="1"/>
  <c r="I205" i="4" s="1"/>
  <c r="I206" i="4" s="1"/>
</calcChain>
</file>

<file path=xl/sharedStrings.xml><?xml version="1.0" encoding="utf-8"?>
<sst xmlns="http://schemas.openxmlformats.org/spreadsheetml/2006/main" count="407" uniqueCount="274">
  <si>
    <t>грн.</t>
  </si>
  <si>
    <t>Код Функціональної класифікації видатків та кредитування бюджету</t>
  </si>
  <si>
    <t>1600000</t>
  </si>
  <si>
    <t>Управління архітектури, дизайну та містобудівної діяльності</t>
  </si>
  <si>
    <t>1610000</t>
  </si>
  <si>
    <t>0160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</si>
  <si>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</si>
  <si>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</si>
  <si>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1617670</t>
  </si>
  <si>
    <t>7670</t>
  </si>
  <si>
    <t>0490</t>
  </si>
  <si>
    <t>Внески до статутного капіталу суб’єктів господарювання</t>
  </si>
  <si>
    <t>Департамент культури виконавчого комітету міської ради</t>
  </si>
  <si>
    <t>1010160</t>
  </si>
  <si>
    <t>1100</t>
  </si>
  <si>
    <t>0960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</si>
  <si>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</si>
  <si>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</si>
  <si>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</si>
  <si>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</si>
  <si>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1900000</t>
  </si>
  <si>
    <t>Управління транспорту та зв'язку</t>
  </si>
  <si>
    <t>1910000</t>
  </si>
  <si>
    <t>Організація благоустрою населених пунктів</t>
  </si>
  <si>
    <t>Будівництво1 об'єктів житлово-комунального господарства</t>
  </si>
  <si>
    <t>1917670</t>
  </si>
  <si>
    <t>1917310</t>
  </si>
  <si>
    <t>7310</t>
  </si>
  <si>
    <t>0443</t>
  </si>
  <si>
    <t>1916030</t>
  </si>
  <si>
    <t>6030</t>
  </si>
  <si>
    <t>0620</t>
  </si>
  <si>
    <t>3700000</t>
  </si>
  <si>
    <t>Фінансове управління виконавчого комітету міської ради</t>
  </si>
  <si>
    <t>3710000</t>
  </si>
  <si>
    <t>3710160</t>
  </si>
  <si>
    <t>3710180</t>
  </si>
  <si>
    <t>0180</t>
  </si>
  <si>
    <t>0133</t>
  </si>
  <si>
    <t>Інша діяльність у сфері державного управління</t>
  </si>
  <si>
    <t>3719770</t>
  </si>
  <si>
    <t>9770</t>
  </si>
  <si>
    <t>Інші субвенції з місцевого бюджету</t>
  </si>
  <si>
    <t xml:space="preserve">Придбання комп'ютерної техніки та периферійного обладнання </t>
  </si>
  <si>
    <t>Капітальний ремонт приміщення</t>
  </si>
  <si>
    <t>0800000</t>
  </si>
  <si>
    <t>Департамент соціальної політики виконавчого комітету міської ради</t>
  </si>
  <si>
    <t>0810000</t>
  </si>
  <si>
    <t>0810160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</si>
  <si>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</si>
  <si>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</si>
  <si>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</si>
  <si>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</si>
  <si>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1020</t>
  </si>
  <si>
    <t>0610</t>
  </si>
  <si>
    <t>1090</t>
  </si>
  <si>
    <t>Придбання обладнання і предметів довгострокового користування</t>
  </si>
  <si>
    <t>1610160</t>
  </si>
  <si>
    <t>7330</t>
  </si>
  <si>
    <t>1617340</t>
  </si>
  <si>
    <t>7340</t>
  </si>
  <si>
    <t>Проектування, реставрація та охорона пам'яток архітектури</t>
  </si>
  <si>
    <t>0700000</t>
  </si>
  <si>
    <t>Управління охорони здоров'я</t>
  </si>
  <si>
    <t>0710000</t>
  </si>
  <si>
    <t>0712010</t>
  </si>
  <si>
    <t>2010</t>
  </si>
  <si>
    <t>0731</t>
  </si>
  <si>
    <t>Багатопрофільна стаціонарна медична допомога населенню</t>
  </si>
  <si>
    <t>0712030</t>
  </si>
  <si>
    <t>2030</t>
  </si>
  <si>
    <t>0733</t>
  </si>
  <si>
    <t>Лікарсько-акушерська допомога 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</si>
  <si>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</si>
  <si>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</si>
  <si>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</si>
  <si>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</si>
  <si>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Всього капітальних вкладень:</t>
  </si>
  <si>
    <t>Придбання обладнання та комп'ютерної техніки</t>
  </si>
  <si>
    <t>Капітальний ремонт житла особам з інвалідністю внаслідок війни</t>
  </si>
  <si>
    <t>1511010</t>
  </si>
  <si>
    <t>1512010</t>
  </si>
  <si>
    <t>1512030</t>
  </si>
  <si>
    <t>1516030</t>
  </si>
  <si>
    <t>1517310</t>
  </si>
  <si>
    <t>1517321</t>
  </si>
  <si>
    <t>1517324</t>
  </si>
  <si>
    <t>1517325</t>
  </si>
  <si>
    <t>1517330</t>
  </si>
  <si>
    <t>1517340</t>
  </si>
  <si>
    <t>Управління капітального будівництва виконавчого комітету міської ради</t>
  </si>
  <si>
    <t>Надання дошкільної освіти</t>
  </si>
  <si>
    <t>Капітальний ремонт вул. Надрічна (старої частини) в м. Івано-Франківську</t>
  </si>
  <si>
    <t>Будівництво доріг</t>
  </si>
  <si>
    <t>Будівництво моста через річку Бистриця Солотвинська та транспортної розв'язки в районі вул. Хіміків - Надрічна /ПВР + роботи/ ( І черга – «Будівництво транспортної розв’язки по вул. Надрічна в м. Івано-Франківську /ПВР + роботи/»)</t>
  </si>
  <si>
    <t>Будівництво моста через річку Бистриця Солотвинська та транспортної розв'язки в районі вул. Хіміків - Надрічна /ПВР + роботи/ (ІІ черга – «Будівництво вулиці Хіміків на ділянці від ЗОШ № 24 до річки Бистриця Солотвинська в м. Івано-Франківську /ПВР + роботи/»)</t>
  </si>
  <si>
    <t>Будівництво моста через річку Бистриця Солотвинська та транспортної розв'язки в районі вул. Хіміків - Надрічна /ПВР + роботи/ (ІІІ черга – «Будівництво моста через річку Бистриця Солотвинська в районі вул. Хіміків - Надрічна /ПВР + роботи/»)</t>
  </si>
  <si>
    <t>Будівництво1 освітніх установ та закладів</t>
  </si>
  <si>
    <t>Дитячий садок в с. Крихівці Івано-Франківської міської ради (нове будівництво)</t>
  </si>
  <si>
    <t xml:space="preserve">Реконструкція дитячого садочка на вул. Гната Хоткевича, 11-А </t>
  </si>
  <si>
    <t>Будівництво1 установ та закладів культури</t>
  </si>
  <si>
    <t>Будівництво1 споруд, установ та закладів фізичної культури і спорту</t>
  </si>
  <si>
    <t>Будівництво басейну в ФОК</t>
  </si>
  <si>
    <t>Будівництво1 інших об'єктів  комунальної власності</t>
  </si>
  <si>
    <t>2020-2021</t>
  </si>
  <si>
    <t>1010</t>
  </si>
  <si>
    <t>0910</t>
  </si>
  <si>
    <t>7321</t>
  </si>
  <si>
    <t>7324</t>
  </si>
  <si>
    <t>7325</t>
  </si>
  <si>
    <t>1517370</t>
  </si>
  <si>
    <t>7370</t>
  </si>
  <si>
    <t>Реалізація інших заходів щодо соціально-економічного розвитку територій</t>
  </si>
  <si>
    <t xml:space="preserve">Фінансова підтримка культово-релігійним громадам </t>
  </si>
  <si>
    <t>1917411</t>
  </si>
  <si>
    <t>7411</t>
  </si>
  <si>
    <t>0451</t>
  </si>
  <si>
    <t>Утримання та розвиток автотранспорту</t>
  </si>
  <si>
    <t>1917421</t>
  </si>
  <si>
    <t>7421</t>
  </si>
  <si>
    <t>0453</t>
  </si>
  <si>
    <t xml:space="preserve">Утримання та розвиток наземного електротранспорту </t>
  </si>
  <si>
    <t>0810</t>
  </si>
  <si>
    <t>Утримання та фінансова підтримка спортивних споруд</t>
  </si>
  <si>
    <t>5041</t>
  </si>
  <si>
    <t>Департамент житлової, комунальної політики та благоустрою виконавчого комітету міської ради</t>
  </si>
  <si>
    <t>1210160</t>
  </si>
  <si>
    <t>1216011</t>
  </si>
  <si>
    <t>6011</t>
  </si>
  <si>
    <t>Експлуатація та технічне обслуговування житлового фонду</t>
  </si>
  <si>
    <t>1216030</t>
  </si>
  <si>
    <t>1217310</t>
  </si>
  <si>
    <t>1217670</t>
  </si>
  <si>
    <t>Придбання основних засобів</t>
  </si>
  <si>
    <t>Будівництво та реконструкція об'єктів житлово-комунального господарства</t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</si>
  <si>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"Муніципальна дорожня компанія"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</si>
  <si>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"Івано-Франківськміськсвітло"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</si>
  <si>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r>
      <t>Внески в статутний фонд</t>
    </r>
    <r>
      <rPr>
        <b/>
        <sz val="14"/>
        <rFont val="Times New Roman"/>
        <family val="1"/>
        <charset val="204"/>
      </rPr>
      <t xml:space="preserve"> КП "Муніципальна інвестиційна управляюча компанія"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 (для модернізації житлового фонду в тому числі теплова модернізація)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</si>
  <si>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КП "Центр розвитку міста та рекреації"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</si>
  <si>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КП "Дирекція замовника"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 (для модернізації житлового фонду)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</si>
  <si>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КП "Полігон ТПВ"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</t>
    </r>
  </si>
  <si>
    <r>
      <t>Внески в статутний фонд</t>
    </r>
    <r>
      <rPr>
        <b/>
        <sz val="14"/>
        <rFont val="Times New Roman"/>
        <family val="1"/>
        <charset val="204"/>
      </rPr>
      <t xml:space="preserve"> ДМП «Івано-Франківськтеплокомуненерго» </t>
    </r>
    <r>
      <rPr>
        <sz val="14"/>
        <rFont val="Times New Roman"/>
        <family val="1"/>
        <charset val="204"/>
      </rPr>
      <t xml:space="preserve">для формування фонду власних оборотних засобів і засобів обігу   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</si>
  <si>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"Івано-Франківськводоекотехпром"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  <r>
      <rPr>
        <sz val="14"/>
        <color indexed="10"/>
        <rFont val="Times New Roman"/>
        <family val="1"/>
        <charset val="204"/>
      </rPr>
      <t xml:space="preserve"> 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</si>
  <si>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"Міська ритуальна служба"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</si>
  <si>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"Благоустрій"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</si>
  <si>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t>1100000</t>
  </si>
  <si>
    <t>Департамент молодіжної політики та спорту виконавчого комітету міської ради</t>
  </si>
  <si>
    <t>1110000</t>
  </si>
  <si>
    <t>0600000</t>
  </si>
  <si>
    <t>Департамент освіти та науки виконавчого комітету міської ради</t>
  </si>
  <si>
    <t>0610000</t>
  </si>
  <si>
    <t>0611010</t>
  </si>
  <si>
    <t>0611020</t>
  </si>
  <si>
    <t>0921</t>
  </si>
  <si>
    <t>Надання загальної середньої освіти загальноосвітніми навчальними закладами ( в т. ч. школою-дитячим садком, інтернатом при школі), спеціалізованими школами, ліцеями, гімназіями, колегіумами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</si>
  <si>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</si>
  <si>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</si>
  <si>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</si>
  <si>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</si>
  <si>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0611090</t>
  </si>
  <si>
    <t>Надання позашкільної освіти позашкільними закладами освіти, заходи із позашкільної роботи з дітьми</t>
  </si>
  <si>
    <t>0611110</t>
  </si>
  <si>
    <t>1110</t>
  </si>
  <si>
    <t>0930</t>
  </si>
  <si>
    <t>Підготовка кадрів професійно-технічними закладами та іншими закладами освіти</t>
  </si>
  <si>
    <t>0613132</t>
  </si>
  <si>
    <t>3132</t>
  </si>
  <si>
    <t>1040</t>
  </si>
  <si>
    <t>Утримання клубів для підлітків за місцем проживання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</si>
  <si>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</si>
  <si>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</si>
  <si>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</si>
  <si>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0200000</t>
  </si>
  <si>
    <t>Виконавчий комітет міської ради</t>
  </si>
  <si>
    <t>0210000</t>
  </si>
  <si>
    <t>0900000</t>
  </si>
  <si>
    <t>Служба у справах дітей виконавчого комітету міської ради</t>
  </si>
  <si>
    <t>0910000</t>
  </si>
  <si>
    <t>0910160</t>
  </si>
  <si>
    <t>Надання поворотної або безповоротної фінансової допомоги ПрАТ «Івано-Франківський локомотиворемонтний завод»</t>
  </si>
  <si>
    <t>Субвенція на капітальний ремонт території с. Микитинці</t>
  </si>
  <si>
    <t>Субвенція на капітальний ремонт території с. Угорники</t>
  </si>
  <si>
    <t>Субвенція на капітальний ремонт території с.  Крихівці</t>
  </si>
  <si>
    <t>Субвенція на капітальний ремонт території с. Вовчинці</t>
  </si>
  <si>
    <t>Субвенція на капітальний ремонт території с. Хриплин</t>
  </si>
  <si>
    <t>0216086</t>
  </si>
  <si>
    <t>6086</t>
  </si>
  <si>
    <t>Інша діяльність щодо забезпечення житлом громадян</t>
  </si>
  <si>
    <t>Міська цільова програма будівництва (придбання) доступного житла та молодіжного кредитування в місті Івано-Франківську на 2018-2022 роки"</t>
  </si>
  <si>
    <t>Програма охорони культурної спадщини м. Івано-Франківська на 2019-2021 роки</t>
  </si>
  <si>
    <t>Загальна тивалість будівництва (рік початку і завершення)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</si>
  <si>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</si>
  <si>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</si>
  <si>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</si>
  <si>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Рівень виконання робіт на початок бюджетного періоду, %</t>
  </si>
  <si>
    <t>Загальна вартість будівництва, гривень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</si>
  <si>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</si>
  <si>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</si>
  <si>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Найменування об'єкта будівництва / вид будівельних робіт, у тому числі проектні роботи</t>
  </si>
  <si>
    <t>2017-2020</t>
  </si>
  <si>
    <t>2019-2023</t>
  </si>
  <si>
    <t>0210180</t>
  </si>
  <si>
    <t>Бюджет розвитку</t>
  </si>
  <si>
    <t xml:space="preserve">Проект НЕФКО "Підвищення енергоефективності об'єктів бюджетної сфери м.Івано-Франківська"(кредитні кошти) </t>
  </si>
  <si>
    <t>Розвиток комунального транспорту</t>
  </si>
  <si>
    <t>Разом по бюджету розвитку:</t>
  </si>
  <si>
    <t>Кошти, що передаються із загального фонду до бюджету розвитку</t>
  </si>
  <si>
    <t>Всього кошти, що передаються із загального фонду до бюджету розвитку</t>
  </si>
  <si>
    <t>0611161</t>
  </si>
  <si>
    <t>1161</t>
  </si>
  <si>
    <t>0990</t>
  </si>
  <si>
    <t>Забезпечення діяльності інших закладів у сфері освіти</t>
  </si>
  <si>
    <t>Програма "Освіта міста Івано-Франківська 2016-2020 роки"</t>
  </si>
  <si>
    <t>Програма "Здоров'я населення міста Івано-Франківська 2018-2020 роки"</t>
  </si>
  <si>
    <t>Комплексна програма підтримки та розвитку культури міста Івано-Франківська на 2016-2020 роки</t>
  </si>
  <si>
    <t>Капітальний ремонт об'єктів благоустрою</t>
  </si>
  <si>
    <t>Капітальний ремонт дошкільних навчальних закладів</t>
  </si>
  <si>
    <t>Капітальний ремонт закладів охорони здоров'я</t>
  </si>
  <si>
    <t>Капітальний ремонт приміщень комунального некомерційного підприємства "Івано-Франківський міський клінічний перинатальний центр"</t>
  </si>
  <si>
    <t>Капітальний ремонт закладів культури</t>
  </si>
  <si>
    <t>Будівництво та реконструкція освітніх установ та закладів</t>
  </si>
  <si>
    <t>1517322</t>
  </si>
  <si>
    <t>7322</t>
  </si>
  <si>
    <t>Будівництво1 медичних установ та закладів</t>
  </si>
  <si>
    <t>Будівництво та реконструкція медичних установ та закладів</t>
  </si>
  <si>
    <t>Будівництво та реконструкція установ та закладів культури</t>
  </si>
  <si>
    <t>Будівництво та реконструкція інших об'єктів  комунальної власності</t>
  </si>
  <si>
    <t>Капітальний ремонт об'єктів благоустрою населених пунктів</t>
  </si>
  <si>
    <t>Будівництво об'єктів житлово-комунального господарства</t>
  </si>
  <si>
    <t>Нове будівництво футбольного поля в м. Івано-Франківську (в районі Пасічної поблизу так званого «Німецького озера»)</t>
  </si>
  <si>
    <t>Реконструкція стадіону з інфраструктурою в с. Черніїв (ПВР+роботи)</t>
  </si>
  <si>
    <t>Будівництво спортивного залу в Підлузькій ЗОШ І-ІІ ступенів (ПВР+роботи)</t>
  </si>
  <si>
    <t>Капітальний ремонт автомобільної дороги С-091301 на відрізку Побережжя-Черніїв (ПВР+роботи)</t>
  </si>
  <si>
    <t>Капітальний ремонт автомобільної дороги Т-0906 на відрізку від моста (вул. Коновальця) через річку Бистриця Надвірнянська до кільця автомобільної дороги М-10 (с. Черніїв) (ПВР+роботи)</t>
  </si>
  <si>
    <t>1162</t>
  </si>
  <si>
    <t>Інші програми та заходи у сфері освіти</t>
  </si>
  <si>
    <t>0611162</t>
  </si>
  <si>
    <t>1150</t>
  </si>
  <si>
    <t>0611150</t>
  </si>
  <si>
    <t>Методичне забезпечення діяльності навчальних закладів</t>
  </si>
  <si>
    <t>Проект НЕФКО "Підвищення енергоефективності об'єктів бюджетної сфери м.Івано-Франківська" (співфінансування)</t>
  </si>
  <si>
    <t>Забезпечення здійснення енергозберігаючих заходів</t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</si>
  <si>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КП "Муніципальна інвестиційна управляюча компанія"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 (для облаштування прибудинкових територій)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</si>
  <si>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"Дирекція замовника</t>
    </r>
    <r>
      <rPr>
        <sz val="14"/>
        <rFont val="Times New Roman"/>
        <family val="1"/>
        <charset val="204"/>
      </rPr>
      <t>" для формування фонду власних оборотних засобів і засобів обігу (для облаштування прибудинкових територій)</t>
    </r>
  </si>
  <si>
    <t>Забезпечення діяльності інших закладів в галузі культури і мистецтва</t>
  </si>
  <si>
    <t>0829</t>
  </si>
  <si>
    <t>4081</t>
  </si>
  <si>
    <t>Реконструкція вул. Автоливмашівської (від залізничного переїзду до вул. Юності) в м. Івано-Франківську</t>
  </si>
  <si>
    <t>Реконструкція вул. Коновальця (І черга: від моста через р. Бистриця Надвірнянська до вул. Петлюри)</t>
  </si>
  <si>
    <t>Субвенції з Державного бюджету</t>
  </si>
  <si>
    <t xml:space="preserve">Субвенція на надання державної підтримки особам з особливими освітніми потребами </t>
  </si>
  <si>
    <t>Капітальний ремонт інженерних мереж</t>
  </si>
  <si>
    <t>Реконструкція нежитлових приміщень під службові приміщення, розташованих на шостому поверсі в будинку на вул. Незалежності, 9 в м. Івано-Франківську</t>
  </si>
  <si>
    <t>1910180</t>
  </si>
  <si>
    <t>Придбання обладнання та програмного забезпечення КП «Електроавтотрансу» для запровадження автоматизованої системи оплати проїзду</t>
  </si>
  <si>
    <t>Субвенція на капітальний ремонт території с. Чукалівка</t>
  </si>
  <si>
    <t>Субвенція на капітальний ремонт території с. Узин</t>
  </si>
  <si>
    <t>Субвенція на капітальний ремонт території с. Добровляни</t>
  </si>
  <si>
    <t>Будівництво1 інших об'єктів комунальної власності</t>
  </si>
  <si>
    <t>1511020</t>
  </si>
  <si>
    <t>Капітальний ремонт із заміною вікон Колодіївської ЗОШ</t>
  </si>
  <si>
    <t>Реконструкція системи опалення соціально-культурного центру на вул. Шевченка, 24 в с. Березівка</t>
  </si>
  <si>
    <t>Капітальний ремонт об'єктів транспортної інфраструктури міста</t>
  </si>
  <si>
    <t>Капітальний ремонт вул. Незалежності в с. Підпечари</t>
  </si>
  <si>
    <t>Капітальний ремонт вул. Франка в с. Підпечари</t>
  </si>
  <si>
    <t>Капітальний ремонт приміщення будинку культури в с. Підпечари</t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</si>
  <si>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"Простір інноваційних Креацій "Палац"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</si>
  <si>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r>
      <t>Внески в статутний фонд</t>
    </r>
    <r>
      <rPr>
        <b/>
        <sz val="14"/>
        <rFont val="Times New Roman"/>
        <family val="1"/>
        <charset val="204"/>
      </rPr>
      <t xml:space="preserve"> КП "Електроавтотранс"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 </t>
    </r>
  </si>
  <si>
    <t>Розподіл коштів бюджету на здійснення заходів із капітальних видатків, будівництва, реконструкції і реставрації об'єктів виробничої, комунікаційної та соціальної інфраструктури за об'єктами у 2020 році</t>
  </si>
  <si>
    <t>Програма фінансової підтримки громадських організацій фізкультурно-спортивного спрямування, спортивних клубів та федерацій з видів спорту міста Івано-Франківська на   2020-2024 роки</t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</si>
  <si>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"Муніципальна інспекція «Добродій»"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</si>
  <si>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t>Нове будівництво футбольного поля стандартних розмірів та влаштування спортивних майданчиків багатофункціонального призначення в ЗШ №24</t>
  </si>
  <si>
    <t>Будівництво дитячого садка в м-ні "Каскад"                                                (ПВР+роботи)</t>
  </si>
  <si>
    <t>Будівництво НВК ЗОШ № 6 в м-ні "Опришівці"                                    (ПВР+роботи)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</si>
</sst>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0"/>
      <name val="Times New Roman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8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3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2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3" fillId="2" borderId="1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top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9" fontId="1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 wrapText="1" shrinkToFit="1"/>
    </xf>
    <xf numFmtId="0" fontId="3" fillId="2" borderId="1" xfId="0" applyNumberFormat="1" applyFont="1" applyFill="1" applyBorder="1" applyAlignment="1" applyProtection="1">
      <alignment horizontal="center" vertical="center" wrapText="1" shrinkToFit="1"/>
    </xf>
    <xf numFmtId="49" fontId="3" fillId="2" borderId="1" xfId="0" applyNumberFormat="1" applyFont="1" applyFill="1" applyBorder="1" applyAlignment="1" applyProtection="1">
      <alignment horizontal="center" vertical="center" wrapText="1" shrinkToFi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center" vertical="center" shrinkToFit="1"/>
    </xf>
    <xf numFmtId="3" fontId="4" fillId="2" borderId="0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left" vertical="center" wrapText="1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3" fontId="3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0" xfId="0" applyFont="1" applyFill="1" applyBorder="1" applyAlignment="1">
      <alignment horizontal="center" vertical="center" wrapText="1" shrinkToFit="1"/>
    </xf>
    <xf numFmtId="0" fontId="14" fillId="2" borderId="0" xfId="0" applyFont="1" applyFill="1" applyBorder="1" applyAlignment="1">
      <alignment vertical="center" wrapText="1" shrinkToFit="1"/>
    </xf>
    <xf numFmtId="0" fontId="14" fillId="2" borderId="0" xfId="0" applyFont="1" applyFill="1" applyAlignment="1">
      <alignment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 shrinkToFit="1"/>
    </xf>
    <xf numFmtId="49" fontId="4" fillId="2" borderId="5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vertical="center" wrapText="1" shrinkToFit="1"/>
    </xf>
    <xf numFmtId="3" fontId="1" fillId="2" borderId="1" xfId="0" applyNumberFormat="1" applyFont="1" applyFill="1" applyBorder="1" applyAlignment="1">
      <alignment horizontal="center" vertical="center" wrapText="1" shrinkToFit="1"/>
    </xf>
    <xf numFmtId="3" fontId="2" fillId="2" borderId="1" xfId="0" applyNumberFormat="1" applyFont="1" applyFill="1" applyBorder="1" applyAlignment="1">
      <alignment horizontal="center" vertical="center" wrapText="1" shrinkToFit="1"/>
    </xf>
    <xf numFmtId="3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1"/>
  <sheetViews>
    <sheetView tabSelected="1" zoomScale="60" zoomScaleNormal="60" workbookViewId="0">
      <pane ySplit="7" topLeftCell="A206" activePane="bottomLeft" state="frozen"/>
      <selection pane="bottomLeft" activeCell="C209" sqref="C209:H209"/>
    </sheetView>
  </sheetViews>
  <sheetFormatPr defaultRowHeight="18.75" x14ac:dyDescent="0.2"/>
  <cols>
    <col min="1" max="3" width="33.6640625" style="48" customWidth="1"/>
    <col min="4" max="4" width="70.1640625" style="48" customWidth="1"/>
    <col min="5" max="5" width="92.6640625" style="49" customWidth="1"/>
    <col min="6" max="8" width="26.5" style="50" customWidth="1"/>
    <col min="9" max="9" width="32.83203125" style="50" customWidth="1"/>
    <col min="10" max="10" width="29.1640625" style="43" customWidth="1"/>
    <col min="11" max="11" width="20.1640625" style="51" bestFit="1" customWidth="1"/>
    <col min="12" max="25" width="9.33203125" style="51"/>
    <col min="26" max="16384" width="9.33203125" style="52"/>
  </cols>
  <sheetData>
    <row r="1" spans="1:22" ht="22.5" x14ac:dyDescent="0.2">
      <c r="A1" s="47"/>
      <c r="B1" s="47"/>
      <c r="C1" s="47"/>
      <c r="H1" s="127"/>
      <c r="I1" s="127"/>
      <c r="J1" s="127"/>
      <c r="K1" s="42"/>
      <c r="L1" s="126"/>
      <c r="M1" s="126"/>
      <c r="N1" s="126"/>
      <c r="O1" s="126"/>
      <c r="P1" s="126"/>
    </row>
    <row r="2" spans="1:22" x14ac:dyDescent="0.2">
      <c r="H2" s="127"/>
      <c r="I2" s="127"/>
      <c r="J2" s="127"/>
      <c r="K2" s="46"/>
    </row>
    <row r="3" spans="1:22" x14ac:dyDescent="0.2">
      <c r="H3" s="127"/>
      <c r="I3" s="127"/>
      <c r="J3" s="127"/>
      <c r="K3" s="46"/>
    </row>
    <row r="4" spans="1:22" x14ac:dyDescent="0.2">
      <c r="G4" s="44"/>
      <c r="H4" s="44"/>
      <c r="I4" s="44"/>
      <c r="J4" s="44"/>
    </row>
    <row r="5" spans="1:22" ht="20.25" x14ac:dyDescent="0.2">
      <c r="A5" s="129" t="s">
        <v>268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22" x14ac:dyDescent="0.2">
      <c r="A6" s="53"/>
      <c r="B6" s="53"/>
      <c r="C6" s="53"/>
      <c r="D6" s="53"/>
      <c r="E6" s="54"/>
      <c r="I6" s="43"/>
      <c r="J6" s="43" t="s">
        <v>0</v>
      </c>
    </row>
    <row r="7" spans="1:22" ht="131.25" x14ac:dyDescent="0.2">
      <c r="A7" s="55" t="s">
        <v>191</v>
      </c>
      <c r="B7" s="56" t="s">
        <v>192</v>
      </c>
      <c r="C7" s="56" t="s">
        <v>1</v>
      </c>
      <c r="D7" s="55" t="s">
        <v>193</v>
      </c>
      <c r="E7" s="26" t="s">
        <v>198</v>
      </c>
      <c r="F7" s="11" t="s">
        <v>190</v>
      </c>
      <c r="G7" s="11" t="s">
        <v>195</v>
      </c>
      <c r="H7" s="11" t="s">
        <v>194</v>
      </c>
      <c r="I7" s="11" t="s">
        <v>196</v>
      </c>
      <c r="J7" s="11" t="s">
        <v>197</v>
      </c>
    </row>
    <row r="8" spans="1:22" s="58" customFormat="1" ht="20.25" x14ac:dyDescent="0.2">
      <c r="A8" s="128" t="s">
        <v>202</v>
      </c>
      <c r="B8" s="128"/>
      <c r="C8" s="128"/>
      <c r="D8" s="128"/>
      <c r="E8" s="128"/>
      <c r="F8" s="128"/>
      <c r="G8" s="128"/>
      <c r="H8" s="128"/>
      <c r="I8" s="128"/>
      <c r="J8" s="128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2" s="57" customFormat="1" ht="37.5" x14ac:dyDescent="0.2">
      <c r="A9" s="11">
        <v>1500000</v>
      </c>
      <c r="B9" s="1"/>
      <c r="C9" s="1"/>
      <c r="D9" s="11" t="s">
        <v>90</v>
      </c>
      <c r="E9" s="59"/>
      <c r="F9" s="60"/>
      <c r="G9" s="60"/>
      <c r="H9" s="31"/>
      <c r="I9" s="31">
        <f>I11+I13</f>
        <v>145430000</v>
      </c>
      <c r="J9" s="15"/>
    </row>
    <row r="10" spans="1:22" s="57" customFormat="1" ht="37.5" x14ac:dyDescent="0.2">
      <c r="A10" s="11">
        <v>1510000</v>
      </c>
      <c r="B10" s="1"/>
      <c r="C10" s="1"/>
      <c r="D10" s="13" t="s">
        <v>90</v>
      </c>
      <c r="E10" s="59"/>
      <c r="F10" s="60"/>
      <c r="G10" s="60"/>
      <c r="H10" s="61"/>
      <c r="I10" s="31"/>
      <c r="J10" s="15"/>
      <c r="M10" s="62"/>
    </row>
    <row r="11" spans="1:22" s="57" customFormat="1" ht="37.5" x14ac:dyDescent="0.2">
      <c r="A11" s="4" t="s">
        <v>84</v>
      </c>
      <c r="B11" s="4" t="s">
        <v>27</v>
      </c>
      <c r="C11" s="4" t="s">
        <v>28</v>
      </c>
      <c r="D11" s="7" t="s">
        <v>24</v>
      </c>
      <c r="E11" s="12"/>
      <c r="F11" s="63"/>
      <c r="G11" s="63"/>
      <c r="H11" s="32"/>
      <c r="I11" s="61">
        <f>SUM(I12:I12)</f>
        <v>20000000</v>
      </c>
      <c r="J11" s="15"/>
    </row>
    <row r="12" spans="1:22" s="58" customFormat="1" ht="75" x14ac:dyDescent="0.2">
      <c r="A12" s="4"/>
      <c r="B12" s="4"/>
      <c r="C12" s="4"/>
      <c r="D12" s="7"/>
      <c r="E12" s="27" t="s">
        <v>94</v>
      </c>
      <c r="F12" s="21" t="s">
        <v>104</v>
      </c>
      <c r="G12" s="33">
        <v>346394552</v>
      </c>
      <c r="H12" s="64"/>
      <c r="I12" s="33">
        <v>20000000</v>
      </c>
      <c r="J12" s="64">
        <v>0.1</v>
      </c>
    </row>
    <row r="13" spans="1:22" s="57" customFormat="1" ht="37.5" x14ac:dyDescent="0.2">
      <c r="A13" s="4" t="s">
        <v>88</v>
      </c>
      <c r="B13" s="4" t="s">
        <v>58</v>
      </c>
      <c r="C13" s="4" t="s">
        <v>28</v>
      </c>
      <c r="D13" s="7" t="s">
        <v>258</v>
      </c>
      <c r="E13" s="28"/>
      <c r="F13" s="63"/>
      <c r="G13" s="63"/>
      <c r="H13" s="32"/>
      <c r="I13" s="61">
        <f>SUM(I14:I14)</f>
        <v>125430000</v>
      </c>
      <c r="J13" s="15"/>
      <c r="M13" s="62"/>
    </row>
    <row r="14" spans="1:22" s="58" customFormat="1" ht="37.5" x14ac:dyDescent="0.2">
      <c r="A14" s="4"/>
      <c r="B14" s="4"/>
      <c r="C14" s="4"/>
      <c r="D14" s="7"/>
      <c r="E14" s="65" t="s">
        <v>203</v>
      </c>
      <c r="F14" s="66"/>
      <c r="G14" s="67"/>
      <c r="H14" s="68"/>
      <c r="I14" s="68">
        <v>125430000</v>
      </c>
      <c r="J14" s="15"/>
    </row>
    <row r="15" spans="1:22" s="58" customFormat="1" x14ac:dyDescent="0.2">
      <c r="A15" s="1" t="s">
        <v>20</v>
      </c>
      <c r="B15" s="16"/>
      <c r="C15" s="16"/>
      <c r="D15" s="16" t="s">
        <v>21</v>
      </c>
      <c r="E15" s="2"/>
      <c r="F15" s="69"/>
      <c r="G15" s="69"/>
      <c r="H15" s="31"/>
      <c r="I15" s="31">
        <f>I17</f>
        <v>30000000</v>
      </c>
      <c r="J15" s="15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</row>
    <row r="16" spans="1:22" s="58" customFormat="1" x14ac:dyDescent="0.2">
      <c r="A16" s="1" t="s">
        <v>22</v>
      </c>
      <c r="B16" s="16"/>
      <c r="C16" s="16"/>
      <c r="D16" s="17" t="s">
        <v>21</v>
      </c>
      <c r="E16" s="2"/>
      <c r="F16" s="69"/>
      <c r="G16" s="69"/>
      <c r="H16" s="61"/>
      <c r="I16" s="61"/>
      <c r="J16" s="15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1:25" s="72" customFormat="1" x14ac:dyDescent="0.2">
      <c r="A17" s="4" t="s">
        <v>114</v>
      </c>
      <c r="B17" s="5" t="s">
        <v>115</v>
      </c>
      <c r="C17" s="5" t="s">
        <v>116</v>
      </c>
      <c r="D17" s="6" t="s">
        <v>117</v>
      </c>
      <c r="E17" s="12"/>
      <c r="F17" s="11"/>
      <c r="G17" s="70"/>
      <c r="H17" s="71"/>
      <c r="I17" s="71">
        <f>SUM(I18)</f>
        <v>30000000</v>
      </c>
      <c r="J17" s="12"/>
    </row>
    <row r="18" spans="1:25" x14ac:dyDescent="0.2">
      <c r="A18" s="37"/>
      <c r="B18" s="37"/>
      <c r="C18" s="37"/>
      <c r="D18" s="37"/>
      <c r="E18" s="2" t="s">
        <v>204</v>
      </c>
      <c r="F18" s="73"/>
      <c r="G18" s="73"/>
      <c r="H18" s="33"/>
      <c r="I18" s="33">
        <v>30000000</v>
      </c>
      <c r="J18" s="74"/>
      <c r="W18" s="52"/>
      <c r="X18" s="52"/>
      <c r="Y18" s="52"/>
    </row>
    <row r="19" spans="1:25" s="81" customFormat="1" ht="20.25" x14ac:dyDescent="0.2">
      <c r="A19" s="75"/>
      <c r="B19" s="76"/>
      <c r="C19" s="76"/>
      <c r="D19" s="77"/>
      <c r="E19" s="78" t="s">
        <v>205</v>
      </c>
      <c r="F19" s="79"/>
      <c r="G19" s="79"/>
      <c r="H19" s="79"/>
      <c r="I19" s="79">
        <f>I9+I15</f>
        <v>175430000</v>
      </c>
      <c r="J19" s="80"/>
    </row>
    <row r="20" spans="1:25" s="58" customFormat="1" ht="20.25" x14ac:dyDescent="0.2">
      <c r="A20" s="128" t="s">
        <v>206</v>
      </c>
      <c r="B20" s="128"/>
      <c r="C20" s="128"/>
      <c r="D20" s="128"/>
      <c r="E20" s="128"/>
      <c r="F20" s="128"/>
      <c r="G20" s="128"/>
      <c r="H20" s="128"/>
      <c r="I20" s="128"/>
      <c r="J20" s="128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5" x14ac:dyDescent="0.2">
      <c r="A21" s="1" t="s">
        <v>172</v>
      </c>
      <c r="B21" s="1"/>
      <c r="C21" s="1"/>
      <c r="D21" s="1" t="s">
        <v>173</v>
      </c>
      <c r="E21" s="82"/>
      <c r="F21" s="73"/>
      <c r="G21" s="33"/>
      <c r="H21" s="33"/>
      <c r="I21" s="83">
        <f>I25+I23</f>
        <v>4120000</v>
      </c>
      <c r="J21" s="73"/>
    </row>
    <row r="22" spans="1:25" x14ac:dyDescent="0.2">
      <c r="A22" s="1" t="s">
        <v>174</v>
      </c>
      <c r="B22" s="1"/>
      <c r="C22" s="1"/>
      <c r="D22" s="3" t="s">
        <v>173</v>
      </c>
      <c r="E22" s="82"/>
      <c r="F22" s="73"/>
      <c r="G22" s="33"/>
      <c r="H22" s="33"/>
      <c r="I22" s="33"/>
      <c r="J22" s="73"/>
    </row>
    <row r="23" spans="1:25" x14ac:dyDescent="0.2">
      <c r="A23" s="4" t="s">
        <v>201</v>
      </c>
      <c r="B23" s="4" t="s">
        <v>37</v>
      </c>
      <c r="C23" s="4" t="s">
        <v>38</v>
      </c>
      <c r="D23" s="7" t="s">
        <v>39</v>
      </c>
      <c r="E23" s="15"/>
      <c r="F23" s="73"/>
      <c r="G23" s="33"/>
      <c r="H23" s="33"/>
      <c r="I23" s="33">
        <f>SUM(I24)</f>
        <v>120000</v>
      </c>
      <c r="J23" s="73"/>
    </row>
    <row r="24" spans="1:25" x14ac:dyDescent="0.2">
      <c r="A24" s="4"/>
      <c r="B24" s="4"/>
      <c r="C24" s="4"/>
      <c r="D24" s="4"/>
      <c r="E24" s="15" t="s">
        <v>39</v>
      </c>
      <c r="F24" s="73"/>
      <c r="G24" s="33"/>
      <c r="H24" s="33"/>
      <c r="I24" s="33">
        <v>120000</v>
      </c>
      <c r="J24" s="73"/>
    </row>
    <row r="25" spans="1:25" ht="37.5" x14ac:dyDescent="0.2">
      <c r="A25" s="4" t="s">
        <v>185</v>
      </c>
      <c r="B25" s="4" t="s">
        <v>186</v>
      </c>
      <c r="C25" s="4" t="s">
        <v>54</v>
      </c>
      <c r="D25" s="4" t="s">
        <v>187</v>
      </c>
      <c r="E25" s="28"/>
      <c r="F25" s="73"/>
      <c r="G25" s="33"/>
      <c r="H25" s="33"/>
      <c r="I25" s="33">
        <f>SUM(I26)</f>
        <v>4000000</v>
      </c>
      <c r="J25" s="73"/>
    </row>
    <row r="26" spans="1:25" ht="56.25" x14ac:dyDescent="0.2">
      <c r="A26" s="4"/>
      <c r="B26" s="4"/>
      <c r="C26" s="4"/>
      <c r="D26" s="7"/>
      <c r="E26" s="28" t="s">
        <v>188</v>
      </c>
      <c r="F26" s="73"/>
      <c r="G26" s="33"/>
      <c r="H26" s="33"/>
      <c r="I26" s="33">
        <v>4000000</v>
      </c>
      <c r="J26" s="73"/>
    </row>
    <row r="27" spans="1:25" ht="37.5" x14ac:dyDescent="0.2">
      <c r="A27" s="1" t="s">
        <v>148</v>
      </c>
      <c r="B27" s="1"/>
      <c r="C27" s="1"/>
      <c r="D27" s="11" t="s">
        <v>149</v>
      </c>
      <c r="E27" s="2"/>
      <c r="F27" s="73"/>
      <c r="G27" s="33"/>
      <c r="H27" s="33"/>
      <c r="I27" s="83">
        <f>I29+I31+I33+I35+I37+I45+I47+I41+I43+I39</f>
        <v>12400000</v>
      </c>
      <c r="J27" s="73"/>
    </row>
    <row r="28" spans="1:25" ht="37.5" x14ac:dyDescent="0.2">
      <c r="A28" s="1" t="s">
        <v>150</v>
      </c>
      <c r="B28" s="1"/>
      <c r="C28" s="1"/>
      <c r="D28" s="13" t="s">
        <v>149</v>
      </c>
      <c r="E28" s="2"/>
      <c r="F28" s="73"/>
      <c r="G28" s="33"/>
      <c r="H28" s="33"/>
      <c r="I28" s="33"/>
      <c r="J28" s="73"/>
    </row>
    <row r="29" spans="1:25" x14ac:dyDescent="0.2">
      <c r="A29" s="4" t="s">
        <v>151</v>
      </c>
      <c r="B29" s="4" t="s">
        <v>105</v>
      </c>
      <c r="C29" s="4" t="s">
        <v>106</v>
      </c>
      <c r="D29" s="7" t="s">
        <v>91</v>
      </c>
      <c r="E29" s="2"/>
      <c r="F29" s="73"/>
      <c r="G29" s="33"/>
      <c r="H29" s="33"/>
      <c r="I29" s="35">
        <f>SUM(I30:I30)</f>
        <v>2500000</v>
      </c>
      <c r="J29" s="73"/>
    </row>
    <row r="30" spans="1:25" x14ac:dyDescent="0.2">
      <c r="A30" s="1"/>
      <c r="B30" s="1"/>
      <c r="C30" s="1"/>
      <c r="D30" s="13"/>
      <c r="E30" s="84" t="s">
        <v>212</v>
      </c>
      <c r="F30" s="73"/>
      <c r="G30" s="33"/>
      <c r="H30" s="33"/>
      <c r="I30" s="33">
        <v>2500000</v>
      </c>
      <c r="J30" s="73"/>
    </row>
    <row r="31" spans="1:25" ht="93.75" x14ac:dyDescent="0.2">
      <c r="A31" s="4" t="s">
        <v>152</v>
      </c>
      <c r="B31" s="4" t="s">
        <v>53</v>
      </c>
      <c r="C31" s="4" t="s">
        <v>153</v>
      </c>
      <c r="D31" s="7" t="s">
        <v>154</v>
      </c>
      <c r="E31" s="2"/>
      <c r="F31" s="73"/>
      <c r="G31" s="33"/>
      <c r="H31" s="33"/>
      <c r="I31" s="35">
        <f>SUM(I32:I32)</f>
        <v>8000000</v>
      </c>
      <c r="J31" s="73"/>
    </row>
    <row r="32" spans="1:25" x14ac:dyDescent="0.2">
      <c r="A32" s="1"/>
      <c r="B32" s="1"/>
      <c r="C32" s="1"/>
      <c r="D32" s="13"/>
      <c r="E32" s="84" t="s">
        <v>212</v>
      </c>
      <c r="F32" s="73"/>
      <c r="G32" s="33"/>
      <c r="H32" s="33"/>
      <c r="I32" s="33">
        <v>8000000</v>
      </c>
      <c r="J32" s="73"/>
    </row>
    <row r="33" spans="1:10" ht="112.5" x14ac:dyDescent="0.2">
      <c r="A33" s="4" t="s">
        <v>155</v>
      </c>
      <c r="B33" s="4" t="s">
        <v>156</v>
      </c>
      <c r="C33" s="4" t="s">
        <v>157</v>
      </c>
      <c r="D33" s="7" t="s">
        <v>158</v>
      </c>
      <c r="E33" s="2"/>
      <c r="F33" s="73"/>
      <c r="G33" s="33"/>
      <c r="H33" s="33"/>
      <c r="I33" s="35">
        <f>SUM(I34:I34)</f>
        <v>400000</v>
      </c>
      <c r="J33" s="73"/>
    </row>
    <row r="34" spans="1:10" x14ac:dyDescent="0.2">
      <c r="A34" s="1"/>
      <c r="B34" s="1"/>
      <c r="C34" s="1"/>
      <c r="D34" s="13"/>
      <c r="E34" s="84" t="s">
        <v>212</v>
      </c>
      <c r="F34" s="73"/>
      <c r="G34" s="33"/>
      <c r="H34" s="33"/>
      <c r="I34" s="85">
        <v>400000</v>
      </c>
      <c r="J34" s="73"/>
    </row>
    <row r="35" spans="1:10" ht="56.25" x14ac:dyDescent="0.2">
      <c r="A35" s="4" t="s">
        <v>159</v>
      </c>
      <c r="B35" s="4" t="s">
        <v>55</v>
      </c>
      <c r="C35" s="4" t="s">
        <v>15</v>
      </c>
      <c r="D35" s="7" t="s">
        <v>160</v>
      </c>
      <c r="E35" s="2"/>
      <c r="F35" s="73"/>
      <c r="G35" s="33"/>
      <c r="H35" s="33"/>
      <c r="I35" s="35">
        <f>SUM(I36:I36)</f>
        <v>500000</v>
      </c>
      <c r="J35" s="73"/>
    </row>
    <row r="36" spans="1:10" x14ac:dyDescent="0.2">
      <c r="A36" s="1"/>
      <c r="B36" s="1"/>
      <c r="C36" s="1"/>
      <c r="D36" s="13"/>
      <c r="E36" s="84" t="s">
        <v>212</v>
      </c>
      <c r="F36" s="73"/>
      <c r="G36" s="33"/>
      <c r="H36" s="33"/>
      <c r="I36" s="33">
        <v>500000</v>
      </c>
      <c r="J36" s="73"/>
    </row>
    <row r="37" spans="1:10" ht="37.5" x14ac:dyDescent="0.2">
      <c r="A37" s="4" t="s">
        <v>161</v>
      </c>
      <c r="B37" s="4" t="s">
        <v>162</v>
      </c>
      <c r="C37" s="4" t="s">
        <v>163</v>
      </c>
      <c r="D37" s="7" t="s">
        <v>164</v>
      </c>
      <c r="E37" s="2"/>
      <c r="F37" s="73"/>
      <c r="G37" s="33"/>
      <c r="H37" s="33"/>
      <c r="I37" s="35">
        <f>SUM(I38:I38)</f>
        <v>100000</v>
      </c>
      <c r="J37" s="73"/>
    </row>
    <row r="38" spans="1:10" x14ac:dyDescent="0.2">
      <c r="A38" s="1"/>
      <c r="B38" s="1"/>
      <c r="C38" s="1"/>
      <c r="D38" s="13"/>
      <c r="E38" s="84" t="s">
        <v>212</v>
      </c>
      <c r="F38" s="73"/>
      <c r="G38" s="33"/>
      <c r="H38" s="33"/>
      <c r="I38" s="33">
        <v>100000</v>
      </c>
      <c r="J38" s="73"/>
    </row>
    <row r="39" spans="1:10" ht="37.5" x14ac:dyDescent="0.2">
      <c r="A39" s="86" t="s">
        <v>238</v>
      </c>
      <c r="B39" s="4" t="s">
        <v>237</v>
      </c>
      <c r="C39" s="4" t="s">
        <v>210</v>
      </c>
      <c r="D39" s="7" t="s">
        <v>239</v>
      </c>
      <c r="E39" s="84"/>
      <c r="F39" s="73"/>
      <c r="G39" s="33"/>
      <c r="H39" s="33"/>
      <c r="I39" s="35">
        <f>SUM(I40:I40)</f>
        <v>100000</v>
      </c>
      <c r="J39" s="73"/>
    </row>
    <row r="40" spans="1:10" x14ac:dyDescent="0.2">
      <c r="A40" s="1"/>
      <c r="B40" s="1"/>
      <c r="C40" s="1"/>
      <c r="D40" s="13"/>
      <c r="E40" s="84" t="s">
        <v>212</v>
      </c>
      <c r="F40" s="73"/>
      <c r="G40" s="33"/>
      <c r="H40" s="33"/>
      <c r="I40" s="33">
        <v>100000</v>
      </c>
      <c r="J40" s="73"/>
    </row>
    <row r="41" spans="1:10" ht="37.5" x14ac:dyDescent="0.2">
      <c r="A41" s="86" t="s">
        <v>208</v>
      </c>
      <c r="B41" s="5" t="s">
        <v>209</v>
      </c>
      <c r="C41" s="5" t="s">
        <v>210</v>
      </c>
      <c r="D41" s="87" t="s">
        <v>211</v>
      </c>
      <c r="E41" s="2"/>
      <c r="F41" s="73"/>
      <c r="G41" s="33"/>
      <c r="H41" s="33"/>
      <c r="I41" s="35">
        <f>SUM(I42:I42)</f>
        <v>100000</v>
      </c>
      <c r="J41" s="73"/>
    </row>
    <row r="42" spans="1:10" x14ac:dyDescent="0.2">
      <c r="A42" s="1"/>
      <c r="B42" s="1"/>
      <c r="C42" s="1"/>
      <c r="D42" s="13"/>
      <c r="E42" s="84" t="s">
        <v>212</v>
      </c>
      <c r="F42" s="73"/>
      <c r="G42" s="33"/>
      <c r="H42" s="33"/>
      <c r="I42" s="33">
        <v>100000</v>
      </c>
      <c r="J42" s="73"/>
    </row>
    <row r="43" spans="1:10" x14ac:dyDescent="0.2">
      <c r="A43" s="86" t="s">
        <v>236</v>
      </c>
      <c r="B43" s="5" t="s">
        <v>234</v>
      </c>
      <c r="C43" s="5" t="s">
        <v>210</v>
      </c>
      <c r="D43" s="87" t="s">
        <v>235</v>
      </c>
      <c r="E43" s="2"/>
      <c r="F43" s="73"/>
      <c r="G43" s="33"/>
      <c r="H43" s="33"/>
      <c r="I43" s="35">
        <f>SUM(I44:I44)</f>
        <v>100000</v>
      </c>
      <c r="J43" s="73"/>
    </row>
    <row r="44" spans="1:10" x14ac:dyDescent="0.2">
      <c r="A44" s="1"/>
      <c r="B44" s="1"/>
      <c r="C44" s="1"/>
      <c r="D44" s="13"/>
      <c r="E44" s="84" t="s">
        <v>212</v>
      </c>
      <c r="F44" s="73"/>
      <c r="G44" s="33"/>
      <c r="H44" s="33"/>
      <c r="I44" s="33">
        <v>100000</v>
      </c>
      <c r="J44" s="73"/>
    </row>
    <row r="45" spans="1:10" ht="37.5" x14ac:dyDescent="0.2">
      <c r="A45" s="5" t="s">
        <v>165</v>
      </c>
      <c r="B45" s="5" t="s">
        <v>166</v>
      </c>
      <c r="C45" s="5" t="s">
        <v>167</v>
      </c>
      <c r="D45" s="6" t="s">
        <v>168</v>
      </c>
      <c r="E45" s="2"/>
      <c r="F45" s="73"/>
      <c r="G45" s="33"/>
      <c r="H45" s="33"/>
      <c r="I45" s="35">
        <f>SUM(I46:I46)</f>
        <v>200000</v>
      </c>
      <c r="J45" s="73"/>
    </row>
    <row r="46" spans="1:10" x14ac:dyDescent="0.2">
      <c r="A46" s="1"/>
      <c r="B46" s="1"/>
      <c r="C46" s="1"/>
      <c r="D46" s="13"/>
      <c r="E46" s="84" t="s">
        <v>212</v>
      </c>
      <c r="F46" s="73"/>
      <c r="G46" s="33"/>
      <c r="H46" s="33"/>
      <c r="I46" s="33">
        <v>200000</v>
      </c>
      <c r="J46" s="73"/>
    </row>
    <row r="47" spans="1:10" ht="56.25" x14ac:dyDescent="0.2">
      <c r="A47" s="5" t="s">
        <v>169</v>
      </c>
      <c r="B47" s="5" t="s">
        <v>170</v>
      </c>
      <c r="C47" s="5" t="s">
        <v>122</v>
      </c>
      <c r="D47" s="6" t="s">
        <v>171</v>
      </c>
      <c r="E47" s="2"/>
      <c r="F47" s="73"/>
      <c r="G47" s="33"/>
      <c r="H47" s="33"/>
      <c r="I47" s="35">
        <f>SUM(I48:I48)</f>
        <v>400000</v>
      </c>
      <c r="J47" s="73"/>
    </row>
    <row r="48" spans="1:10" x14ac:dyDescent="0.2">
      <c r="A48" s="1"/>
      <c r="B48" s="1"/>
      <c r="C48" s="1"/>
      <c r="D48" s="13"/>
      <c r="E48" s="84" t="s">
        <v>212</v>
      </c>
      <c r="F48" s="73"/>
      <c r="G48" s="33"/>
      <c r="H48" s="33"/>
      <c r="I48" s="33">
        <v>400000</v>
      </c>
      <c r="J48" s="73"/>
    </row>
    <row r="49" spans="1:25" s="90" customFormat="1" x14ac:dyDescent="0.2">
      <c r="A49" s="16" t="s">
        <v>62</v>
      </c>
      <c r="B49" s="16"/>
      <c r="C49" s="16"/>
      <c r="D49" s="16" t="s">
        <v>63</v>
      </c>
      <c r="E49" s="13"/>
      <c r="F49" s="88"/>
      <c r="G49" s="83"/>
      <c r="H49" s="83"/>
      <c r="I49" s="83">
        <f>I51+I53+I55</f>
        <v>6200000</v>
      </c>
      <c r="J49" s="88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</row>
    <row r="50" spans="1:25" s="90" customFormat="1" x14ac:dyDescent="0.2">
      <c r="A50" s="16" t="s">
        <v>64</v>
      </c>
      <c r="B50" s="16"/>
      <c r="C50" s="16"/>
      <c r="D50" s="17" t="s">
        <v>63</v>
      </c>
      <c r="E50" s="13"/>
      <c r="F50" s="88"/>
      <c r="G50" s="83"/>
      <c r="H50" s="83"/>
      <c r="I50" s="83"/>
      <c r="J50" s="88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</row>
    <row r="51" spans="1:25" s="93" customFormat="1" ht="37.5" x14ac:dyDescent="0.2">
      <c r="A51" s="5" t="s">
        <v>65</v>
      </c>
      <c r="B51" s="5" t="s">
        <v>66</v>
      </c>
      <c r="C51" s="5" t="s">
        <v>67</v>
      </c>
      <c r="D51" s="6" t="s">
        <v>68</v>
      </c>
      <c r="E51" s="9"/>
      <c r="F51" s="91"/>
      <c r="G51" s="35"/>
      <c r="H51" s="35"/>
      <c r="I51" s="35">
        <f>SUM(I52:I52)</f>
        <v>5300000</v>
      </c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</row>
    <row r="52" spans="1:25" ht="37.5" x14ac:dyDescent="0.2">
      <c r="A52" s="21"/>
      <c r="B52" s="21"/>
      <c r="C52" s="21"/>
      <c r="D52" s="21"/>
      <c r="E52" s="84" t="s">
        <v>213</v>
      </c>
      <c r="F52" s="73"/>
      <c r="G52" s="33"/>
      <c r="H52" s="33"/>
      <c r="I52" s="33">
        <v>5300000</v>
      </c>
      <c r="J52" s="73"/>
    </row>
    <row r="53" spans="1:25" ht="37.5" x14ac:dyDescent="0.2">
      <c r="A53" s="5" t="s">
        <v>69</v>
      </c>
      <c r="B53" s="5" t="s">
        <v>70</v>
      </c>
      <c r="C53" s="5" t="s">
        <v>71</v>
      </c>
      <c r="D53" s="6" t="s">
        <v>72</v>
      </c>
      <c r="E53" s="2"/>
      <c r="F53" s="73"/>
      <c r="G53" s="33"/>
      <c r="H53" s="33"/>
      <c r="I53" s="35">
        <f>SUM(I54:I54)</f>
        <v>200000</v>
      </c>
      <c r="J53" s="73"/>
    </row>
    <row r="54" spans="1:25" ht="37.5" x14ac:dyDescent="0.2">
      <c r="A54" s="21"/>
      <c r="B54" s="21"/>
      <c r="C54" s="21"/>
      <c r="D54" s="21"/>
      <c r="E54" s="84" t="s">
        <v>213</v>
      </c>
      <c r="F54" s="73"/>
      <c r="G54" s="33"/>
      <c r="H54" s="33"/>
      <c r="I54" s="33">
        <v>200000</v>
      </c>
      <c r="J54" s="73"/>
    </row>
    <row r="55" spans="1:25" s="93" customFormat="1" ht="37.5" x14ac:dyDescent="0.2">
      <c r="A55" s="5" t="s">
        <v>73</v>
      </c>
      <c r="B55" s="5" t="s">
        <v>74</v>
      </c>
      <c r="C55" s="5" t="s">
        <v>75</v>
      </c>
      <c r="D55" s="6" t="s">
        <v>76</v>
      </c>
      <c r="E55" s="9"/>
      <c r="F55" s="91"/>
      <c r="G55" s="35"/>
      <c r="H55" s="35"/>
      <c r="I55" s="35">
        <f>SUM(I56:I56)</f>
        <v>700000</v>
      </c>
      <c r="J55" s="91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1:25" ht="37.5" x14ac:dyDescent="0.2">
      <c r="A56" s="21"/>
      <c r="B56" s="21"/>
      <c r="C56" s="21"/>
      <c r="D56" s="21"/>
      <c r="E56" s="84" t="s">
        <v>213</v>
      </c>
      <c r="F56" s="73"/>
      <c r="G56" s="33"/>
      <c r="H56" s="33"/>
      <c r="I56" s="33">
        <v>700000</v>
      </c>
      <c r="J56" s="73"/>
    </row>
    <row r="57" spans="1:25" s="90" customFormat="1" ht="37.5" x14ac:dyDescent="0.2">
      <c r="A57" s="1" t="s">
        <v>45</v>
      </c>
      <c r="B57" s="1"/>
      <c r="C57" s="1"/>
      <c r="D57" s="1" t="s">
        <v>46</v>
      </c>
      <c r="E57" s="13"/>
      <c r="F57" s="88"/>
      <c r="G57" s="83"/>
      <c r="H57" s="83"/>
      <c r="I57" s="83">
        <f>I59+I61</f>
        <v>300000</v>
      </c>
      <c r="J57" s="88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</row>
    <row r="58" spans="1:25" s="90" customFormat="1" ht="37.5" x14ac:dyDescent="0.2">
      <c r="A58" s="1" t="s">
        <v>47</v>
      </c>
      <c r="B58" s="1"/>
      <c r="C58" s="1"/>
      <c r="D58" s="3" t="s">
        <v>46</v>
      </c>
      <c r="E58" s="13"/>
      <c r="F58" s="88"/>
      <c r="G58" s="83"/>
      <c r="H58" s="83"/>
      <c r="I58" s="83"/>
      <c r="J58" s="88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</row>
    <row r="59" spans="1:25" s="93" customFormat="1" ht="56.25" x14ac:dyDescent="0.2">
      <c r="A59" s="4" t="s">
        <v>48</v>
      </c>
      <c r="B59" s="5" t="s">
        <v>5</v>
      </c>
      <c r="C59" s="5" t="s">
        <v>6</v>
      </c>
      <c r="D59" s="6" t="s">
        <v>7</v>
      </c>
      <c r="E59" s="9"/>
      <c r="F59" s="91"/>
      <c r="G59" s="35"/>
      <c r="H59" s="35"/>
      <c r="I59" s="35">
        <f>SUM(I60:I60)</f>
        <v>200000</v>
      </c>
      <c r="J59" s="91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x14ac:dyDescent="0.2">
      <c r="A60" s="21"/>
      <c r="B60" s="22"/>
      <c r="C60" s="22"/>
      <c r="D60" s="23"/>
      <c r="E60" s="2" t="s">
        <v>78</v>
      </c>
      <c r="F60" s="73"/>
      <c r="G60" s="33"/>
      <c r="H60" s="33"/>
      <c r="I60" s="33">
        <v>200000</v>
      </c>
      <c r="J60" s="73"/>
    </row>
    <row r="61" spans="1:25" s="93" customFormat="1" ht="37.5" x14ac:dyDescent="0.2">
      <c r="A61" s="4" t="s">
        <v>49</v>
      </c>
      <c r="B61" s="4" t="s">
        <v>50</v>
      </c>
      <c r="C61" s="4" t="s">
        <v>51</v>
      </c>
      <c r="D61" s="7" t="s">
        <v>52</v>
      </c>
      <c r="E61" s="9"/>
      <c r="F61" s="91"/>
      <c r="G61" s="35"/>
      <c r="H61" s="35"/>
      <c r="I61" s="35">
        <f>SUM(I62)</f>
        <v>100000</v>
      </c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ht="37.5" x14ac:dyDescent="0.2">
      <c r="A62" s="21"/>
      <c r="B62" s="22"/>
      <c r="C62" s="22"/>
      <c r="D62" s="23"/>
      <c r="E62" s="2" t="s">
        <v>79</v>
      </c>
      <c r="F62" s="73"/>
      <c r="G62" s="33"/>
      <c r="H62" s="33"/>
      <c r="I62" s="33">
        <v>100000</v>
      </c>
      <c r="J62" s="73"/>
    </row>
    <row r="63" spans="1:25" ht="37.5" x14ac:dyDescent="0.2">
      <c r="A63" s="1" t="s">
        <v>175</v>
      </c>
      <c r="B63" s="1"/>
      <c r="C63" s="1"/>
      <c r="D63" s="11" t="s">
        <v>176</v>
      </c>
      <c r="E63" s="2"/>
      <c r="F63" s="73"/>
      <c r="G63" s="33"/>
      <c r="H63" s="33"/>
      <c r="I63" s="83">
        <f>I65</f>
        <v>100000</v>
      </c>
      <c r="J63" s="73"/>
    </row>
    <row r="64" spans="1:25" ht="37.5" x14ac:dyDescent="0.2">
      <c r="A64" s="1" t="s">
        <v>177</v>
      </c>
      <c r="B64" s="1"/>
      <c r="C64" s="1"/>
      <c r="D64" s="13" t="s">
        <v>176</v>
      </c>
      <c r="E64" s="2"/>
      <c r="F64" s="73"/>
      <c r="G64" s="33"/>
      <c r="H64" s="33"/>
      <c r="I64" s="33"/>
      <c r="J64" s="73"/>
    </row>
    <row r="65" spans="1:25" ht="56.25" x14ac:dyDescent="0.2">
      <c r="A65" s="4" t="s">
        <v>178</v>
      </c>
      <c r="B65" s="5" t="s">
        <v>5</v>
      </c>
      <c r="C65" s="5" t="s">
        <v>6</v>
      </c>
      <c r="D65" s="6" t="s">
        <v>7</v>
      </c>
      <c r="E65" s="2"/>
      <c r="F65" s="73"/>
      <c r="G65" s="33"/>
      <c r="H65" s="33"/>
      <c r="I65" s="35">
        <f>SUM(I66)</f>
        <v>100000</v>
      </c>
      <c r="J65" s="73"/>
    </row>
    <row r="66" spans="1:25" ht="37.5" x14ac:dyDescent="0.2">
      <c r="A66" s="21"/>
      <c r="B66" s="21"/>
      <c r="C66" s="21"/>
      <c r="D66" s="21"/>
      <c r="E66" s="2" t="s">
        <v>56</v>
      </c>
      <c r="F66" s="73"/>
      <c r="G66" s="33"/>
      <c r="H66" s="33"/>
      <c r="I66" s="33">
        <f>80000+20000</f>
        <v>100000</v>
      </c>
      <c r="J66" s="73"/>
    </row>
    <row r="67" spans="1:25" s="90" customFormat="1" ht="37.5" x14ac:dyDescent="0.2">
      <c r="A67" s="11">
        <v>1000000</v>
      </c>
      <c r="B67" s="1"/>
      <c r="C67" s="1"/>
      <c r="D67" s="1" t="s">
        <v>12</v>
      </c>
      <c r="E67" s="13"/>
      <c r="F67" s="88"/>
      <c r="G67" s="83"/>
      <c r="H67" s="83"/>
      <c r="I67" s="83">
        <f>I69+I71+I73+I75</f>
        <v>1200000</v>
      </c>
      <c r="J67" s="88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</row>
    <row r="68" spans="1:25" s="90" customFormat="1" ht="37.5" x14ac:dyDescent="0.2">
      <c r="A68" s="11">
        <v>1010000</v>
      </c>
      <c r="B68" s="1"/>
      <c r="C68" s="1"/>
      <c r="D68" s="3" t="s">
        <v>12</v>
      </c>
      <c r="E68" s="13"/>
      <c r="F68" s="88"/>
      <c r="G68" s="83"/>
      <c r="H68" s="83"/>
      <c r="I68" s="83"/>
      <c r="J68" s="88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</row>
    <row r="69" spans="1:25" s="93" customFormat="1" ht="56.25" x14ac:dyDescent="0.2">
      <c r="A69" s="4" t="s">
        <v>13</v>
      </c>
      <c r="B69" s="5" t="s">
        <v>5</v>
      </c>
      <c r="C69" s="5" t="s">
        <v>6</v>
      </c>
      <c r="D69" s="6" t="s">
        <v>7</v>
      </c>
      <c r="E69" s="9"/>
      <c r="F69" s="91"/>
      <c r="G69" s="35"/>
      <c r="H69" s="35"/>
      <c r="I69" s="35">
        <f>SUM(I70:I70)</f>
        <v>100000</v>
      </c>
      <c r="J69" s="91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ht="37.5" x14ac:dyDescent="0.2">
      <c r="A70" s="21"/>
      <c r="B70" s="21"/>
      <c r="C70" s="21"/>
      <c r="D70" s="21"/>
      <c r="E70" s="2" t="s">
        <v>56</v>
      </c>
      <c r="F70" s="73"/>
      <c r="G70" s="33"/>
      <c r="H70" s="33"/>
      <c r="I70" s="33">
        <v>100000</v>
      </c>
      <c r="J70" s="73"/>
    </row>
    <row r="71" spans="1:25" s="93" customFormat="1" ht="75" x14ac:dyDescent="0.2">
      <c r="A71" s="7">
        <v>1011100</v>
      </c>
      <c r="B71" s="4" t="s">
        <v>14</v>
      </c>
      <c r="C71" s="4" t="s">
        <v>15</v>
      </c>
      <c r="D71" s="4" t="s">
        <v>16</v>
      </c>
      <c r="E71" s="9"/>
      <c r="F71" s="91"/>
      <c r="G71" s="35"/>
      <c r="H71" s="35"/>
      <c r="I71" s="35">
        <f>SUM(I72:I72)</f>
        <v>100000</v>
      </c>
      <c r="J71" s="91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ht="37.5" x14ac:dyDescent="0.2">
      <c r="A72" s="21"/>
      <c r="B72" s="21"/>
      <c r="C72" s="21"/>
      <c r="D72" s="21"/>
      <c r="E72" s="2" t="s">
        <v>214</v>
      </c>
      <c r="F72" s="73"/>
      <c r="G72" s="33"/>
      <c r="H72" s="33"/>
      <c r="I72" s="33">
        <v>100000</v>
      </c>
      <c r="J72" s="73"/>
    </row>
    <row r="73" spans="1:25" s="93" customFormat="1" ht="56.25" x14ac:dyDescent="0.2">
      <c r="A73" s="7">
        <v>1014060</v>
      </c>
      <c r="B73" s="4" t="s">
        <v>17</v>
      </c>
      <c r="C73" s="4" t="s">
        <v>18</v>
      </c>
      <c r="D73" s="4" t="s">
        <v>19</v>
      </c>
      <c r="E73" s="9"/>
      <c r="F73" s="91"/>
      <c r="G73" s="35"/>
      <c r="H73" s="35"/>
      <c r="I73" s="35">
        <f>SUM(I74:I74)</f>
        <v>900000</v>
      </c>
      <c r="J73" s="91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ht="37.5" x14ac:dyDescent="0.2">
      <c r="A74" s="21"/>
      <c r="B74" s="21"/>
      <c r="C74" s="21"/>
      <c r="D74" s="21"/>
      <c r="E74" s="2" t="s">
        <v>214</v>
      </c>
      <c r="F74" s="73"/>
      <c r="G74" s="33"/>
      <c r="H74" s="33"/>
      <c r="I74" s="33">
        <v>900000</v>
      </c>
      <c r="J74" s="73"/>
    </row>
    <row r="75" spans="1:25" s="93" customFormat="1" ht="37.5" x14ac:dyDescent="0.2">
      <c r="A75" s="7">
        <v>1014081</v>
      </c>
      <c r="B75" s="4" t="s">
        <v>246</v>
      </c>
      <c r="C75" s="4" t="s">
        <v>245</v>
      </c>
      <c r="D75" s="4" t="s">
        <v>244</v>
      </c>
      <c r="E75" s="9"/>
      <c r="F75" s="91"/>
      <c r="G75" s="35"/>
      <c r="H75" s="35"/>
      <c r="I75" s="35">
        <f>SUM(I76:I76)</f>
        <v>100000</v>
      </c>
      <c r="J75" s="91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ht="37.5" x14ac:dyDescent="0.2">
      <c r="A76" s="21"/>
      <c r="B76" s="21"/>
      <c r="C76" s="21"/>
      <c r="D76" s="21"/>
      <c r="E76" s="2" t="s">
        <v>214</v>
      </c>
      <c r="F76" s="73"/>
      <c r="G76" s="33"/>
      <c r="H76" s="33"/>
      <c r="I76" s="33">
        <v>100000</v>
      </c>
      <c r="J76" s="73"/>
    </row>
    <row r="77" spans="1:25" s="90" customFormat="1" ht="37.5" x14ac:dyDescent="0.2">
      <c r="A77" s="1" t="s">
        <v>145</v>
      </c>
      <c r="B77" s="1"/>
      <c r="C77" s="1"/>
      <c r="D77" s="1" t="s">
        <v>146</v>
      </c>
      <c r="E77" s="13"/>
      <c r="F77" s="88"/>
      <c r="G77" s="83"/>
      <c r="H77" s="83"/>
      <c r="I77" s="83">
        <f>I79</f>
        <v>500000</v>
      </c>
      <c r="J77" s="88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</row>
    <row r="78" spans="1:25" s="90" customFormat="1" ht="37.5" x14ac:dyDescent="0.2">
      <c r="A78" s="1" t="s">
        <v>147</v>
      </c>
      <c r="B78" s="1"/>
      <c r="C78" s="1"/>
      <c r="D78" s="3" t="s">
        <v>146</v>
      </c>
      <c r="E78" s="13"/>
      <c r="F78" s="88"/>
      <c r="G78" s="83"/>
      <c r="H78" s="83"/>
      <c r="I78" s="83"/>
      <c r="J78" s="88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</row>
    <row r="79" spans="1:25" s="93" customFormat="1" ht="37.5" x14ac:dyDescent="0.2">
      <c r="A79" s="94">
        <v>1115041</v>
      </c>
      <c r="B79" s="4" t="s">
        <v>124</v>
      </c>
      <c r="C79" s="4" t="s">
        <v>122</v>
      </c>
      <c r="D79" s="7" t="s">
        <v>123</v>
      </c>
      <c r="E79" s="95"/>
      <c r="F79" s="91"/>
      <c r="G79" s="35"/>
      <c r="H79" s="35"/>
      <c r="I79" s="35">
        <f>SUM(I80:I80)</f>
        <v>500000</v>
      </c>
      <c r="J79" s="91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ht="75" x14ac:dyDescent="0.2">
      <c r="A80" s="21"/>
      <c r="B80" s="22"/>
      <c r="C80" s="22"/>
      <c r="D80" s="23"/>
      <c r="E80" s="15" t="s">
        <v>269</v>
      </c>
      <c r="F80" s="73"/>
      <c r="G80" s="33"/>
      <c r="H80" s="33"/>
      <c r="I80" s="33">
        <v>500000</v>
      </c>
      <c r="J80" s="73"/>
    </row>
    <row r="81" spans="1:10" ht="56.25" x14ac:dyDescent="0.2">
      <c r="A81" s="11">
        <v>1200000</v>
      </c>
      <c r="B81" s="1"/>
      <c r="C81" s="1"/>
      <c r="D81" s="1" t="s">
        <v>125</v>
      </c>
      <c r="E81" s="13"/>
      <c r="F81" s="88"/>
      <c r="G81" s="83"/>
      <c r="H81" s="83"/>
      <c r="I81" s="83">
        <f>I83+I85+I88+I90+I93</f>
        <v>102700000</v>
      </c>
      <c r="J81" s="88"/>
    </row>
    <row r="82" spans="1:10" ht="56.25" x14ac:dyDescent="0.2">
      <c r="A82" s="11">
        <v>1210000</v>
      </c>
      <c r="B82" s="1"/>
      <c r="C82" s="1"/>
      <c r="D82" s="3" t="s">
        <v>125</v>
      </c>
      <c r="E82" s="2"/>
      <c r="F82" s="73"/>
      <c r="G82" s="33"/>
      <c r="H82" s="33"/>
      <c r="I82" s="33"/>
      <c r="J82" s="73"/>
    </row>
    <row r="83" spans="1:10" ht="56.25" x14ac:dyDescent="0.2">
      <c r="A83" s="4" t="s">
        <v>126</v>
      </c>
      <c r="B83" s="5" t="s">
        <v>5</v>
      </c>
      <c r="C83" s="5" t="s">
        <v>6</v>
      </c>
      <c r="D83" s="6" t="s">
        <v>7</v>
      </c>
      <c r="E83" s="2"/>
      <c r="F83" s="73"/>
      <c r="G83" s="33"/>
      <c r="H83" s="33"/>
      <c r="I83" s="35">
        <f>SUM(I84)</f>
        <v>100000</v>
      </c>
      <c r="J83" s="73"/>
    </row>
    <row r="84" spans="1:10" x14ac:dyDescent="0.2">
      <c r="A84" s="21"/>
      <c r="B84" s="21"/>
      <c r="C84" s="21"/>
      <c r="D84" s="21"/>
      <c r="E84" s="2" t="s">
        <v>133</v>
      </c>
      <c r="F84" s="73"/>
      <c r="G84" s="33"/>
      <c r="H84" s="33"/>
      <c r="I84" s="33">
        <v>100000</v>
      </c>
      <c r="J84" s="73"/>
    </row>
    <row r="85" spans="1:10" ht="37.5" x14ac:dyDescent="0.2">
      <c r="A85" s="4" t="s">
        <v>127</v>
      </c>
      <c r="B85" s="4" t="s">
        <v>128</v>
      </c>
      <c r="C85" s="4" t="s">
        <v>54</v>
      </c>
      <c r="D85" s="4" t="s">
        <v>129</v>
      </c>
      <c r="E85" s="2"/>
      <c r="F85" s="73"/>
      <c r="G85" s="33"/>
      <c r="H85" s="33"/>
      <c r="I85" s="35">
        <f>SUM(I86:I87)</f>
        <v>1400000</v>
      </c>
      <c r="J85" s="73"/>
    </row>
    <row r="86" spans="1:10" x14ac:dyDescent="0.2">
      <c r="A86" s="21"/>
      <c r="B86" s="21"/>
      <c r="C86" s="21"/>
      <c r="D86" s="21"/>
      <c r="E86" s="84" t="s">
        <v>129</v>
      </c>
      <c r="F86" s="73"/>
      <c r="G86" s="33"/>
      <c r="H86" s="33"/>
      <c r="I86" s="33">
        <v>900000</v>
      </c>
      <c r="J86" s="73"/>
    </row>
    <row r="87" spans="1:10" x14ac:dyDescent="0.2">
      <c r="A87" s="21"/>
      <c r="B87" s="21"/>
      <c r="C87" s="21"/>
      <c r="D87" s="21"/>
      <c r="E87" s="84" t="s">
        <v>241</v>
      </c>
      <c r="F87" s="73"/>
      <c r="G87" s="33"/>
      <c r="H87" s="33"/>
      <c r="I87" s="33">
        <v>500000</v>
      </c>
      <c r="J87" s="73"/>
    </row>
    <row r="88" spans="1:10" x14ac:dyDescent="0.2">
      <c r="A88" s="4" t="s">
        <v>130</v>
      </c>
      <c r="B88" s="4" t="s">
        <v>30</v>
      </c>
      <c r="C88" s="4" t="s">
        <v>31</v>
      </c>
      <c r="D88" s="4" t="s">
        <v>23</v>
      </c>
      <c r="E88" s="2"/>
      <c r="F88" s="73"/>
      <c r="G88" s="33"/>
      <c r="H88" s="33"/>
      <c r="I88" s="35">
        <f>SUM(I89:I89)</f>
        <v>20000000</v>
      </c>
      <c r="J88" s="73"/>
    </row>
    <row r="89" spans="1:10" x14ac:dyDescent="0.2">
      <c r="A89" s="21"/>
      <c r="B89" s="21"/>
      <c r="C89" s="21"/>
      <c r="D89" s="21"/>
      <c r="E89" s="15" t="s">
        <v>215</v>
      </c>
      <c r="F89" s="73"/>
      <c r="G89" s="33"/>
      <c r="H89" s="33"/>
      <c r="I89" s="33">
        <v>20000000</v>
      </c>
      <c r="J89" s="73"/>
    </row>
    <row r="90" spans="1:10" ht="37.5" x14ac:dyDescent="0.2">
      <c r="A90" s="4" t="s">
        <v>131</v>
      </c>
      <c r="B90" s="4" t="s">
        <v>27</v>
      </c>
      <c r="C90" s="4" t="s">
        <v>28</v>
      </c>
      <c r="D90" s="7" t="s">
        <v>24</v>
      </c>
      <c r="E90" s="2"/>
      <c r="F90" s="73"/>
      <c r="G90" s="33"/>
      <c r="H90" s="33"/>
      <c r="I90" s="35">
        <f>SUM(I91:I92)</f>
        <v>4500000</v>
      </c>
      <c r="J90" s="73"/>
    </row>
    <row r="91" spans="1:10" ht="37.5" x14ac:dyDescent="0.2">
      <c r="A91" s="21"/>
      <c r="B91" s="21"/>
      <c r="C91" s="21"/>
      <c r="D91" s="21"/>
      <c r="E91" s="2" t="s">
        <v>134</v>
      </c>
      <c r="F91" s="73"/>
      <c r="G91" s="33"/>
      <c r="H91" s="33"/>
      <c r="I91" s="33">
        <v>3500000</v>
      </c>
      <c r="J91" s="73"/>
    </row>
    <row r="92" spans="1:10" ht="37.5" x14ac:dyDescent="0.2">
      <c r="A92" s="21"/>
      <c r="B92" s="21"/>
      <c r="C92" s="21"/>
      <c r="D92" s="21"/>
      <c r="E92" s="2" t="s">
        <v>247</v>
      </c>
      <c r="F92" s="73"/>
      <c r="G92" s="33"/>
      <c r="H92" s="33"/>
      <c r="I92" s="33">
        <v>1000000</v>
      </c>
      <c r="J92" s="73"/>
    </row>
    <row r="93" spans="1:10" ht="37.5" x14ac:dyDescent="0.2">
      <c r="A93" s="4" t="s">
        <v>132</v>
      </c>
      <c r="B93" s="4" t="s">
        <v>9</v>
      </c>
      <c r="C93" s="4" t="s">
        <v>10</v>
      </c>
      <c r="D93" s="10" t="s">
        <v>11</v>
      </c>
      <c r="E93" s="2"/>
      <c r="F93" s="73"/>
      <c r="G93" s="33"/>
      <c r="H93" s="33"/>
      <c r="I93" s="35">
        <f>SUM(I94:I106)</f>
        <v>76700000</v>
      </c>
      <c r="J93" s="73"/>
    </row>
    <row r="94" spans="1:10" ht="56.25" x14ac:dyDescent="0.2">
      <c r="A94" s="21"/>
      <c r="B94" s="21"/>
      <c r="C94" s="21"/>
      <c r="D94" s="21"/>
      <c r="E94" s="2" t="s">
        <v>135</v>
      </c>
      <c r="F94" s="73"/>
      <c r="G94" s="33"/>
      <c r="H94" s="33"/>
      <c r="I94" s="33">
        <v>1000000</v>
      </c>
      <c r="J94" s="73"/>
    </row>
    <row r="95" spans="1:10" ht="56.25" x14ac:dyDescent="0.2">
      <c r="A95" s="21"/>
      <c r="B95" s="21"/>
      <c r="C95" s="21"/>
      <c r="D95" s="21"/>
      <c r="E95" s="2" t="s">
        <v>136</v>
      </c>
      <c r="F95" s="73"/>
      <c r="G95" s="33"/>
      <c r="H95" s="33"/>
      <c r="I95" s="33">
        <v>4000000</v>
      </c>
      <c r="J95" s="73"/>
    </row>
    <row r="96" spans="1:10" ht="75" x14ac:dyDescent="0.2">
      <c r="A96" s="21"/>
      <c r="B96" s="21"/>
      <c r="C96" s="21"/>
      <c r="D96" s="21"/>
      <c r="E96" s="2" t="s">
        <v>137</v>
      </c>
      <c r="F96" s="73"/>
      <c r="G96" s="33"/>
      <c r="H96" s="33"/>
      <c r="I96" s="33">
        <v>5000000</v>
      </c>
      <c r="J96" s="73"/>
    </row>
    <row r="97" spans="1:10" ht="75" x14ac:dyDescent="0.2">
      <c r="A97" s="21"/>
      <c r="B97" s="21"/>
      <c r="C97" s="21"/>
      <c r="D97" s="21"/>
      <c r="E97" s="29" t="s">
        <v>242</v>
      </c>
      <c r="F97" s="73"/>
      <c r="G97" s="33"/>
      <c r="H97" s="33"/>
      <c r="I97" s="33">
        <v>1000000</v>
      </c>
      <c r="J97" s="73"/>
    </row>
    <row r="98" spans="1:10" ht="56.25" x14ac:dyDescent="0.2">
      <c r="A98" s="21"/>
      <c r="B98" s="21"/>
      <c r="C98" s="21"/>
      <c r="D98" s="21"/>
      <c r="E98" s="29" t="s">
        <v>138</v>
      </c>
      <c r="F98" s="73"/>
      <c r="G98" s="33"/>
      <c r="H98" s="33"/>
      <c r="I98" s="33">
        <v>6100000</v>
      </c>
      <c r="J98" s="73"/>
    </row>
    <row r="99" spans="1:10" ht="56.25" x14ac:dyDescent="0.2">
      <c r="A99" s="21"/>
      <c r="B99" s="21"/>
      <c r="C99" s="21"/>
      <c r="D99" s="21"/>
      <c r="E99" s="29" t="s">
        <v>139</v>
      </c>
      <c r="F99" s="73"/>
      <c r="G99" s="33"/>
      <c r="H99" s="33"/>
      <c r="I99" s="33">
        <v>3000000</v>
      </c>
      <c r="J99" s="73"/>
    </row>
    <row r="100" spans="1:10" ht="56.25" x14ac:dyDescent="0.2">
      <c r="A100" s="21"/>
      <c r="B100" s="21"/>
      <c r="C100" s="21"/>
      <c r="D100" s="21"/>
      <c r="E100" s="29" t="s">
        <v>243</v>
      </c>
      <c r="F100" s="73"/>
      <c r="G100" s="33"/>
      <c r="H100" s="33"/>
      <c r="I100" s="33">
        <v>1000000</v>
      </c>
      <c r="J100" s="73"/>
    </row>
    <row r="101" spans="1:10" ht="37.5" x14ac:dyDescent="0.2">
      <c r="A101" s="21"/>
      <c r="B101" s="21"/>
      <c r="C101" s="21"/>
      <c r="D101" s="21"/>
      <c r="E101" s="29" t="s">
        <v>140</v>
      </c>
      <c r="F101" s="73"/>
      <c r="G101" s="33"/>
      <c r="H101" s="33"/>
      <c r="I101" s="33">
        <v>500000</v>
      </c>
      <c r="J101" s="73"/>
    </row>
    <row r="102" spans="1:10" ht="56.25" x14ac:dyDescent="0.2">
      <c r="A102" s="21"/>
      <c r="B102" s="21"/>
      <c r="C102" s="21"/>
      <c r="D102" s="21"/>
      <c r="E102" s="29" t="s">
        <v>141</v>
      </c>
      <c r="F102" s="73"/>
      <c r="G102" s="33"/>
      <c r="H102" s="33"/>
      <c r="I102" s="33">
        <v>38600000</v>
      </c>
      <c r="J102" s="73"/>
    </row>
    <row r="103" spans="1:10" ht="56.25" x14ac:dyDescent="0.2">
      <c r="A103" s="21"/>
      <c r="B103" s="21"/>
      <c r="C103" s="21"/>
      <c r="D103" s="21"/>
      <c r="E103" s="29" t="s">
        <v>142</v>
      </c>
      <c r="F103" s="73"/>
      <c r="G103" s="33"/>
      <c r="H103" s="33"/>
      <c r="I103" s="33">
        <v>10000000</v>
      </c>
      <c r="J103" s="73"/>
    </row>
    <row r="104" spans="1:10" ht="56.25" x14ac:dyDescent="0.2">
      <c r="A104" s="21"/>
      <c r="B104" s="21"/>
      <c r="C104" s="21"/>
      <c r="D104" s="21"/>
      <c r="E104" s="29" t="s">
        <v>143</v>
      </c>
      <c r="F104" s="73"/>
      <c r="G104" s="33"/>
      <c r="H104" s="33"/>
      <c r="I104" s="33">
        <v>5000000</v>
      </c>
      <c r="J104" s="73"/>
    </row>
    <row r="105" spans="1:10" ht="37.5" x14ac:dyDescent="0.2">
      <c r="A105" s="21"/>
      <c r="B105" s="21"/>
      <c r="C105" s="21"/>
      <c r="D105" s="21"/>
      <c r="E105" s="29" t="s">
        <v>144</v>
      </c>
      <c r="F105" s="73"/>
      <c r="G105" s="33"/>
      <c r="H105" s="33"/>
      <c r="I105" s="33">
        <v>1000000</v>
      </c>
      <c r="J105" s="73"/>
    </row>
    <row r="106" spans="1:10" ht="56.25" x14ac:dyDescent="0.2">
      <c r="A106" s="4"/>
      <c r="B106" s="4"/>
      <c r="C106" s="4"/>
      <c r="D106" s="4"/>
      <c r="E106" s="15" t="s">
        <v>270</v>
      </c>
      <c r="F106" s="73"/>
      <c r="G106" s="33"/>
      <c r="H106" s="33"/>
      <c r="I106" s="33">
        <v>500000</v>
      </c>
      <c r="J106" s="73"/>
    </row>
    <row r="107" spans="1:10" ht="37.5" x14ac:dyDescent="0.2">
      <c r="A107" s="11">
        <v>1500000</v>
      </c>
      <c r="B107" s="21"/>
      <c r="C107" s="21"/>
      <c r="D107" s="11" t="s">
        <v>90</v>
      </c>
      <c r="E107" s="15"/>
      <c r="F107" s="1"/>
      <c r="G107" s="33"/>
      <c r="H107" s="33"/>
      <c r="I107" s="31">
        <f>I109+I113+I115+I117+I121+I130+I139+I149+I151+I153+I156+I158+I147+I111</f>
        <v>125893500</v>
      </c>
      <c r="J107" s="64"/>
    </row>
    <row r="108" spans="1:10" ht="37.5" x14ac:dyDescent="0.2">
      <c r="A108" s="11">
        <v>1510000</v>
      </c>
      <c r="B108" s="21"/>
      <c r="C108" s="21"/>
      <c r="D108" s="13" t="s">
        <v>90</v>
      </c>
      <c r="E108" s="15"/>
      <c r="F108" s="1"/>
      <c r="G108" s="33"/>
      <c r="H108" s="33"/>
      <c r="I108" s="33"/>
      <c r="J108" s="64"/>
    </row>
    <row r="109" spans="1:10" x14ac:dyDescent="0.2">
      <c r="A109" s="4" t="s">
        <v>80</v>
      </c>
      <c r="B109" s="4" t="s">
        <v>105</v>
      </c>
      <c r="C109" s="4" t="s">
        <v>106</v>
      </c>
      <c r="D109" s="7" t="s">
        <v>91</v>
      </c>
      <c r="E109" s="26"/>
      <c r="F109" s="4"/>
      <c r="G109" s="33"/>
      <c r="H109" s="33"/>
      <c r="I109" s="32">
        <f>SUM(I110)</f>
        <v>400000</v>
      </c>
      <c r="J109" s="64"/>
    </row>
    <row r="110" spans="1:10" x14ac:dyDescent="0.2">
      <c r="A110" s="4"/>
      <c r="B110" s="21"/>
      <c r="C110" s="21"/>
      <c r="D110" s="7"/>
      <c r="E110" s="27" t="s">
        <v>216</v>
      </c>
      <c r="F110" s="21"/>
      <c r="G110" s="33"/>
      <c r="H110" s="64"/>
      <c r="I110" s="33">
        <v>400000</v>
      </c>
      <c r="J110" s="64"/>
    </row>
    <row r="111" spans="1:10" ht="93.75" x14ac:dyDescent="0.2">
      <c r="A111" s="4" t="s">
        <v>259</v>
      </c>
      <c r="B111" s="4" t="s">
        <v>53</v>
      </c>
      <c r="C111" s="4" t="s">
        <v>153</v>
      </c>
      <c r="D111" s="7" t="s">
        <v>154</v>
      </c>
      <c r="E111" s="26"/>
      <c r="F111" s="4"/>
      <c r="G111" s="33"/>
      <c r="H111" s="33"/>
      <c r="I111" s="32">
        <f>SUM(I112)</f>
        <v>200000</v>
      </c>
      <c r="J111" s="64"/>
    </row>
    <row r="112" spans="1:10" x14ac:dyDescent="0.2">
      <c r="A112" s="4"/>
      <c r="B112" s="21"/>
      <c r="C112" s="21"/>
      <c r="D112" s="7"/>
      <c r="E112" s="27" t="s">
        <v>260</v>
      </c>
      <c r="F112" s="21"/>
      <c r="G112" s="33"/>
      <c r="H112" s="64"/>
      <c r="I112" s="33">
        <f>200000</f>
        <v>200000</v>
      </c>
      <c r="J112" s="64"/>
    </row>
    <row r="113" spans="1:10" ht="37.5" x14ac:dyDescent="0.2">
      <c r="A113" s="5" t="s">
        <v>81</v>
      </c>
      <c r="B113" s="5" t="s">
        <v>66</v>
      </c>
      <c r="C113" s="5" t="s">
        <v>67</v>
      </c>
      <c r="D113" s="6" t="s">
        <v>68</v>
      </c>
      <c r="E113" s="26"/>
      <c r="F113" s="4"/>
      <c r="G113" s="33"/>
      <c r="H113" s="64"/>
      <c r="I113" s="32">
        <f>SUM(I114)</f>
        <v>300000</v>
      </c>
      <c r="J113" s="64"/>
    </row>
    <row r="114" spans="1:10" x14ac:dyDescent="0.2">
      <c r="A114" s="5"/>
      <c r="B114" s="21"/>
      <c r="C114" s="21"/>
      <c r="D114" s="6"/>
      <c r="E114" s="96" t="s">
        <v>217</v>
      </c>
      <c r="F114" s="21"/>
      <c r="G114" s="33"/>
      <c r="H114" s="64"/>
      <c r="I114" s="61">
        <v>300000</v>
      </c>
      <c r="J114" s="64"/>
    </row>
    <row r="115" spans="1:10" ht="37.5" x14ac:dyDescent="0.2">
      <c r="A115" s="5" t="s">
        <v>82</v>
      </c>
      <c r="B115" s="5" t="s">
        <v>70</v>
      </c>
      <c r="C115" s="5" t="s">
        <v>71</v>
      </c>
      <c r="D115" s="6" t="s">
        <v>72</v>
      </c>
      <c r="E115" s="28"/>
      <c r="F115" s="34"/>
      <c r="G115" s="33"/>
      <c r="H115" s="64"/>
      <c r="I115" s="32">
        <f>SUM(I116)</f>
        <v>500000</v>
      </c>
      <c r="J115" s="64"/>
    </row>
    <row r="116" spans="1:10" ht="56.25" x14ac:dyDescent="0.2">
      <c r="A116" s="4"/>
      <c r="B116" s="21"/>
      <c r="C116" s="21"/>
      <c r="D116" s="7"/>
      <c r="E116" s="27" t="s">
        <v>218</v>
      </c>
      <c r="F116" s="21"/>
      <c r="G116" s="33"/>
      <c r="H116" s="64"/>
      <c r="I116" s="61">
        <v>500000</v>
      </c>
      <c r="J116" s="64"/>
    </row>
    <row r="117" spans="1:10" ht="56.25" x14ac:dyDescent="0.2">
      <c r="A117" s="7">
        <v>1514060</v>
      </c>
      <c r="B117" s="4" t="s">
        <v>17</v>
      </c>
      <c r="C117" s="4" t="s">
        <v>18</v>
      </c>
      <c r="D117" s="4" t="s">
        <v>19</v>
      </c>
      <c r="E117" s="26"/>
      <c r="F117" s="4"/>
      <c r="G117" s="33"/>
      <c r="H117" s="64"/>
      <c r="I117" s="32">
        <f>SUM(I118:I120)</f>
        <v>1900000</v>
      </c>
      <c r="J117" s="64"/>
    </row>
    <row r="118" spans="1:10" x14ac:dyDescent="0.2">
      <c r="A118" s="4"/>
      <c r="B118" s="21"/>
      <c r="C118" s="21"/>
      <c r="D118" s="7"/>
      <c r="E118" s="45" t="s">
        <v>219</v>
      </c>
      <c r="F118" s="21"/>
      <c r="G118" s="33"/>
      <c r="H118" s="64"/>
      <c r="I118" s="33">
        <v>200000</v>
      </c>
      <c r="J118" s="64"/>
    </row>
    <row r="119" spans="1:10" ht="37.5" x14ac:dyDescent="0.2">
      <c r="A119" s="4"/>
      <c r="B119" s="21"/>
      <c r="C119" s="21"/>
      <c r="D119" s="7"/>
      <c r="E119" s="45" t="s">
        <v>265</v>
      </c>
      <c r="F119" s="21"/>
      <c r="G119" s="33"/>
      <c r="H119" s="64"/>
      <c r="I119" s="33">
        <v>200000</v>
      </c>
      <c r="J119" s="64"/>
    </row>
    <row r="120" spans="1:10" ht="37.5" x14ac:dyDescent="0.2">
      <c r="A120" s="4"/>
      <c r="B120" s="21"/>
      <c r="C120" s="21"/>
      <c r="D120" s="7"/>
      <c r="E120" s="45" t="s">
        <v>261</v>
      </c>
      <c r="F120" s="21"/>
      <c r="G120" s="33"/>
      <c r="H120" s="64"/>
      <c r="I120" s="33">
        <v>1500000</v>
      </c>
      <c r="J120" s="64"/>
    </row>
    <row r="121" spans="1:10" x14ac:dyDescent="0.2">
      <c r="A121" s="4" t="s">
        <v>83</v>
      </c>
      <c r="B121" s="4" t="s">
        <v>30</v>
      </c>
      <c r="C121" s="4" t="s">
        <v>31</v>
      </c>
      <c r="D121" s="4" t="s">
        <v>23</v>
      </c>
      <c r="E121" s="28"/>
      <c r="F121" s="34"/>
      <c r="G121" s="33"/>
      <c r="H121" s="64"/>
      <c r="I121" s="32">
        <f>SUM(I122:I129)</f>
        <v>27029400</v>
      </c>
      <c r="J121" s="64"/>
    </row>
    <row r="122" spans="1:10" x14ac:dyDescent="0.2">
      <c r="A122" s="4"/>
      <c r="B122" s="21"/>
      <c r="C122" s="21"/>
      <c r="D122" s="7"/>
      <c r="E122" s="27" t="s">
        <v>215</v>
      </c>
      <c r="F122" s="21"/>
      <c r="G122" s="33"/>
      <c r="H122" s="64"/>
      <c r="I122" s="33">
        <v>9000000</v>
      </c>
      <c r="J122" s="64"/>
    </row>
    <row r="123" spans="1:10" x14ac:dyDescent="0.2">
      <c r="A123" s="4"/>
      <c r="B123" s="21"/>
      <c r="C123" s="21"/>
      <c r="D123" s="7"/>
      <c r="E123" s="27" t="s">
        <v>251</v>
      </c>
      <c r="F123" s="21"/>
      <c r="G123" s="33"/>
      <c r="H123" s="64"/>
      <c r="I123" s="33">
        <f>7645000+1400000+4950000+8490100+228100-2400000+842300-4096000-60800-769300</f>
        <v>16229400</v>
      </c>
      <c r="J123" s="64"/>
    </row>
    <row r="124" spans="1:10" ht="37.5" x14ac:dyDescent="0.2">
      <c r="A124" s="4"/>
      <c r="B124" s="21"/>
      <c r="C124" s="21"/>
      <c r="D124" s="7"/>
      <c r="E124" s="26" t="s">
        <v>262</v>
      </c>
      <c r="F124" s="21"/>
      <c r="G124" s="33"/>
      <c r="H124" s="64"/>
      <c r="I124" s="33"/>
      <c r="J124" s="64"/>
    </row>
    <row r="125" spans="1:10" x14ac:dyDescent="0.2">
      <c r="A125" s="4"/>
      <c r="B125" s="21"/>
      <c r="C125" s="21"/>
      <c r="D125" s="7"/>
      <c r="E125" s="27" t="s">
        <v>263</v>
      </c>
      <c r="F125" s="21"/>
      <c r="G125" s="33"/>
      <c r="H125" s="64"/>
      <c r="I125" s="33">
        <v>300000</v>
      </c>
      <c r="J125" s="64"/>
    </row>
    <row r="126" spans="1:10" x14ac:dyDescent="0.2">
      <c r="A126" s="4"/>
      <c r="B126" s="21"/>
      <c r="C126" s="21"/>
      <c r="D126" s="7"/>
      <c r="E126" s="27" t="s">
        <v>264</v>
      </c>
      <c r="F126" s="21"/>
      <c r="G126" s="33"/>
      <c r="H126" s="64"/>
      <c r="I126" s="33">
        <v>300000</v>
      </c>
      <c r="J126" s="64"/>
    </row>
    <row r="127" spans="1:10" ht="37.5" x14ac:dyDescent="0.2">
      <c r="A127" s="4"/>
      <c r="B127" s="21"/>
      <c r="C127" s="21"/>
      <c r="D127" s="7"/>
      <c r="E127" s="27" t="s">
        <v>232</v>
      </c>
      <c r="F127" s="21"/>
      <c r="G127" s="33"/>
      <c r="H127" s="64"/>
      <c r="I127" s="33">
        <v>100000</v>
      </c>
      <c r="J127" s="64"/>
    </row>
    <row r="128" spans="1:10" ht="75" x14ac:dyDescent="0.2">
      <c r="A128" s="4"/>
      <c r="B128" s="21"/>
      <c r="C128" s="21"/>
      <c r="D128" s="7"/>
      <c r="E128" s="27" t="s">
        <v>233</v>
      </c>
      <c r="F128" s="21"/>
      <c r="G128" s="33"/>
      <c r="H128" s="64"/>
      <c r="I128" s="33">
        <v>100000</v>
      </c>
      <c r="J128" s="64"/>
    </row>
    <row r="129" spans="1:10" ht="37.5" x14ac:dyDescent="0.2">
      <c r="A129" s="4"/>
      <c r="B129" s="21"/>
      <c r="C129" s="21"/>
      <c r="D129" s="7"/>
      <c r="E129" s="27" t="s">
        <v>92</v>
      </c>
      <c r="F129" s="21"/>
      <c r="G129" s="33"/>
      <c r="H129" s="64"/>
      <c r="I129" s="33">
        <v>1000000</v>
      </c>
      <c r="J129" s="64"/>
    </row>
    <row r="130" spans="1:10" ht="37.5" x14ac:dyDescent="0.2">
      <c r="A130" s="4" t="s">
        <v>84</v>
      </c>
      <c r="B130" s="4" t="s">
        <v>27</v>
      </c>
      <c r="C130" s="4" t="s">
        <v>28</v>
      </c>
      <c r="D130" s="7" t="s">
        <v>24</v>
      </c>
      <c r="E130" s="26"/>
      <c r="F130" s="4"/>
      <c r="G130" s="33"/>
      <c r="H130" s="64"/>
      <c r="I130" s="32">
        <f>SUM(I131:I138)</f>
        <v>59905000</v>
      </c>
      <c r="J130" s="64"/>
    </row>
    <row r="131" spans="1:10" ht="37.5" x14ac:dyDescent="0.2">
      <c r="A131" s="4"/>
      <c r="B131" s="21"/>
      <c r="C131" s="21"/>
      <c r="D131" s="7"/>
      <c r="E131" s="27" t="s">
        <v>134</v>
      </c>
      <c r="F131" s="21"/>
      <c r="G131" s="33"/>
      <c r="H131" s="64"/>
      <c r="I131" s="33">
        <v>3000000</v>
      </c>
      <c r="J131" s="64"/>
    </row>
    <row r="132" spans="1:10" ht="37.5" x14ac:dyDescent="0.2">
      <c r="A132" s="4"/>
      <c r="B132" s="21"/>
      <c r="C132" s="21"/>
      <c r="D132" s="7"/>
      <c r="E132" s="27" t="s">
        <v>230</v>
      </c>
      <c r="F132" s="21"/>
      <c r="G132" s="33"/>
      <c r="H132" s="64"/>
      <c r="I132" s="33">
        <v>100000</v>
      </c>
      <c r="J132" s="64"/>
    </row>
    <row r="133" spans="1:10" ht="37.5" x14ac:dyDescent="0.2">
      <c r="A133" s="4"/>
      <c r="B133" s="21"/>
      <c r="C133" s="21"/>
      <c r="D133" s="7"/>
      <c r="E133" s="27" t="s">
        <v>229</v>
      </c>
      <c r="F133" s="21"/>
      <c r="G133" s="33"/>
      <c r="H133" s="64"/>
      <c r="I133" s="33">
        <v>13000000</v>
      </c>
      <c r="J133" s="64"/>
    </row>
    <row r="134" spans="1:10" x14ac:dyDescent="0.2">
      <c r="A134" s="4"/>
      <c r="B134" s="4"/>
      <c r="C134" s="4"/>
      <c r="D134" s="7"/>
      <c r="E134" s="26" t="s">
        <v>93</v>
      </c>
      <c r="F134" s="4"/>
      <c r="G134" s="33"/>
      <c r="H134" s="64"/>
      <c r="I134" s="32"/>
      <c r="J134" s="64"/>
    </row>
    <row r="135" spans="1:10" ht="75" x14ac:dyDescent="0.2">
      <c r="A135" s="4"/>
      <c r="B135" s="21"/>
      <c r="C135" s="21"/>
      <c r="D135" s="7"/>
      <c r="E135" s="27" t="s">
        <v>94</v>
      </c>
      <c r="F135" s="21" t="s">
        <v>104</v>
      </c>
      <c r="G135" s="33">
        <v>346394552</v>
      </c>
      <c r="H135" s="64"/>
      <c r="I135" s="33">
        <v>34805000</v>
      </c>
      <c r="J135" s="64">
        <v>0.1</v>
      </c>
    </row>
    <row r="136" spans="1:10" ht="93.75" x14ac:dyDescent="0.2">
      <c r="A136" s="4"/>
      <c r="B136" s="21"/>
      <c r="C136" s="21"/>
      <c r="D136" s="7"/>
      <c r="E136" s="27" t="s">
        <v>95</v>
      </c>
      <c r="F136" s="21"/>
      <c r="G136" s="33"/>
      <c r="H136" s="64"/>
      <c r="I136" s="33">
        <v>1000000</v>
      </c>
      <c r="J136" s="64"/>
    </row>
    <row r="137" spans="1:10" ht="75" x14ac:dyDescent="0.2">
      <c r="A137" s="4"/>
      <c r="B137" s="21"/>
      <c r="C137" s="21"/>
      <c r="D137" s="7"/>
      <c r="E137" s="27" t="s">
        <v>96</v>
      </c>
      <c r="F137" s="21" t="s">
        <v>199</v>
      </c>
      <c r="G137" s="33">
        <v>212346725</v>
      </c>
      <c r="H137" s="64">
        <v>0.6</v>
      </c>
      <c r="I137" s="33">
        <v>7000000</v>
      </c>
      <c r="J137" s="64">
        <v>0.7</v>
      </c>
    </row>
    <row r="138" spans="1:10" ht="37.5" x14ac:dyDescent="0.2">
      <c r="A138" s="4"/>
      <c r="B138" s="21"/>
      <c r="C138" s="21"/>
      <c r="D138" s="7"/>
      <c r="E138" s="27" t="s">
        <v>248</v>
      </c>
      <c r="F138" s="21"/>
      <c r="G138" s="33"/>
      <c r="H138" s="64"/>
      <c r="I138" s="33">
        <v>1000000</v>
      </c>
      <c r="J138" s="64"/>
    </row>
    <row r="139" spans="1:10" x14ac:dyDescent="0.2">
      <c r="A139" s="4" t="s">
        <v>85</v>
      </c>
      <c r="B139" s="4" t="s">
        <v>107</v>
      </c>
      <c r="C139" s="4" t="s">
        <v>28</v>
      </c>
      <c r="D139" s="7" t="s">
        <v>97</v>
      </c>
      <c r="E139" s="12"/>
      <c r="F139" s="5"/>
      <c r="G139" s="33"/>
      <c r="H139" s="64"/>
      <c r="I139" s="32">
        <f>SUM(I140:I146)</f>
        <v>9559100</v>
      </c>
      <c r="J139" s="64"/>
    </row>
    <row r="140" spans="1:10" x14ac:dyDescent="0.2">
      <c r="A140" s="4"/>
      <c r="B140" s="21"/>
      <c r="C140" s="21"/>
      <c r="D140" s="7"/>
      <c r="E140" s="27" t="s">
        <v>220</v>
      </c>
      <c r="F140" s="21"/>
      <c r="G140" s="33"/>
      <c r="H140" s="64"/>
      <c r="I140" s="33">
        <v>2659100</v>
      </c>
      <c r="J140" s="64"/>
    </row>
    <row r="141" spans="1:10" ht="37.5" x14ac:dyDescent="0.2">
      <c r="A141" s="4"/>
      <c r="B141" s="21"/>
      <c r="C141" s="21"/>
      <c r="D141" s="7"/>
      <c r="E141" s="27" t="s">
        <v>231</v>
      </c>
      <c r="F141" s="21"/>
      <c r="G141" s="33"/>
      <c r="H141" s="64"/>
      <c r="I141" s="33">
        <v>100000</v>
      </c>
      <c r="J141" s="64"/>
    </row>
    <row r="142" spans="1:10" ht="37.5" x14ac:dyDescent="0.2">
      <c r="A142" s="4"/>
      <c r="B142" s="21"/>
      <c r="C142" s="21"/>
      <c r="D142" s="7"/>
      <c r="E142" s="27" t="s">
        <v>98</v>
      </c>
      <c r="F142" s="21" t="s">
        <v>104</v>
      </c>
      <c r="G142" s="33">
        <v>19215869</v>
      </c>
      <c r="H142" s="64"/>
      <c r="I142" s="33">
        <v>1000000</v>
      </c>
      <c r="J142" s="64"/>
    </row>
    <row r="143" spans="1:10" x14ac:dyDescent="0.2">
      <c r="A143" s="4"/>
      <c r="B143" s="21"/>
      <c r="C143" s="21"/>
      <c r="D143" s="7"/>
      <c r="E143" s="27" t="s">
        <v>99</v>
      </c>
      <c r="F143" s="21" t="s">
        <v>199</v>
      </c>
      <c r="G143" s="33">
        <v>27132336</v>
      </c>
      <c r="H143" s="64">
        <v>0.56000000000000005</v>
      </c>
      <c r="I143" s="33">
        <v>3600000</v>
      </c>
      <c r="J143" s="64">
        <v>0.6</v>
      </c>
    </row>
    <row r="144" spans="1:10" ht="37.5" x14ac:dyDescent="0.2">
      <c r="A144" s="4"/>
      <c r="B144" s="21"/>
      <c r="C144" s="21"/>
      <c r="D144" s="7"/>
      <c r="E144" s="27" t="s">
        <v>273</v>
      </c>
      <c r="F144" s="21"/>
      <c r="G144" s="33"/>
      <c r="H144" s="64"/>
      <c r="I144" s="33">
        <v>1000000</v>
      </c>
      <c r="J144" s="64"/>
    </row>
    <row r="145" spans="1:25" ht="37.5" x14ac:dyDescent="0.2">
      <c r="A145" s="4"/>
      <c r="B145" s="21"/>
      <c r="C145" s="21"/>
      <c r="D145" s="7"/>
      <c r="E145" s="27" t="s">
        <v>272</v>
      </c>
      <c r="F145" s="21"/>
      <c r="G145" s="33"/>
      <c r="H145" s="64"/>
      <c r="I145" s="33">
        <v>1000000</v>
      </c>
      <c r="J145" s="64"/>
    </row>
    <row r="146" spans="1:25" ht="56.25" x14ac:dyDescent="0.2">
      <c r="A146" s="4"/>
      <c r="B146" s="21"/>
      <c r="C146" s="21"/>
      <c r="D146" s="7"/>
      <c r="E146" s="27" t="s">
        <v>271</v>
      </c>
      <c r="F146" s="21"/>
      <c r="G146" s="33"/>
      <c r="H146" s="64"/>
      <c r="I146" s="33">
        <v>200000</v>
      </c>
      <c r="J146" s="64"/>
    </row>
    <row r="147" spans="1:25" x14ac:dyDescent="0.2">
      <c r="A147" s="4" t="s">
        <v>221</v>
      </c>
      <c r="B147" s="4" t="s">
        <v>222</v>
      </c>
      <c r="C147" s="4" t="s">
        <v>28</v>
      </c>
      <c r="D147" s="7" t="s">
        <v>223</v>
      </c>
      <c r="E147" s="12"/>
      <c r="F147" s="5"/>
      <c r="G147" s="33"/>
      <c r="H147" s="64"/>
      <c r="I147" s="32">
        <f>SUM(I148)</f>
        <v>500000</v>
      </c>
      <c r="J147" s="64"/>
    </row>
    <row r="148" spans="1:25" x14ac:dyDescent="0.2">
      <c r="A148" s="4"/>
      <c r="B148" s="21"/>
      <c r="C148" s="21"/>
      <c r="D148" s="7"/>
      <c r="E148" s="27" t="s">
        <v>224</v>
      </c>
      <c r="F148" s="21"/>
      <c r="G148" s="33"/>
      <c r="H148" s="64"/>
      <c r="I148" s="33">
        <v>500000</v>
      </c>
      <c r="J148" s="64"/>
    </row>
    <row r="149" spans="1:25" x14ac:dyDescent="0.2">
      <c r="A149" s="4" t="s">
        <v>86</v>
      </c>
      <c r="B149" s="4" t="s">
        <v>108</v>
      </c>
      <c r="C149" s="4" t="s">
        <v>28</v>
      </c>
      <c r="D149" s="7" t="s">
        <v>100</v>
      </c>
      <c r="E149" s="26"/>
      <c r="F149" s="4"/>
      <c r="G149" s="33"/>
      <c r="H149" s="64"/>
      <c r="I149" s="32">
        <f>SUM(I150:I150)</f>
        <v>200000</v>
      </c>
      <c r="J149" s="64"/>
    </row>
    <row r="150" spans="1:25" x14ac:dyDescent="0.2">
      <c r="A150" s="4"/>
      <c r="B150" s="21"/>
      <c r="C150" s="21"/>
      <c r="D150" s="7"/>
      <c r="E150" s="27" t="s">
        <v>225</v>
      </c>
      <c r="F150" s="21"/>
      <c r="G150" s="33"/>
      <c r="H150" s="64"/>
      <c r="I150" s="33">
        <v>200000</v>
      </c>
      <c r="J150" s="64"/>
    </row>
    <row r="151" spans="1:25" ht="37.5" x14ac:dyDescent="0.2">
      <c r="A151" s="4" t="s">
        <v>87</v>
      </c>
      <c r="B151" s="4" t="s">
        <v>109</v>
      </c>
      <c r="C151" s="4" t="s">
        <v>28</v>
      </c>
      <c r="D151" s="7" t="s">
        <v>101</v>
      </c>
      <c r="E151" s="28"/>
      <c r="F151" s="34"/>
      <c r="G151" s="33"/>
      <c r="H151" s="64"/>
      <c r="I151" s="97">
        <f>SUM(I152:I152)</f>
        <v>9500000</v>
      </c>
      <c r="J151" s="64"/>
    </row>
    <row r="152" spans="1:25" x14ac:dyDescent="0.2">
      <c r="A152" s="4"/>
      <c r="B152" s="21"/>
      <c r="C152" s="21"/>
      <c r="D152" s="7"/>
      <c r="E152" s="27" t="s">
        <v>102</v>
      </c>
      <c r="F152" s="21" t="s">
        <v>200</v>
      </c>
      <c r="G152" s="33">
        <v>93796400</v>
      </c>
      <c r="H152" s="64"/>
      <c r="I152" s="33">
        <v>9500000</v>
      </c>
      <c r="J152" s="64"/>
    </row>
    <row r="153" spans="1:25" ht="37.5" x14ac:dyDescent="0.2">
      <c r="A153" s="4" t="s">
        <v>88</v>
      </c>
      <c r="B153" s="4" t="s">
        <v>58</v>
      </c>
      <c r="C153" s="4" t="s">
        <v>28</v>
      </c>
      <c r="D153" s="7" t="s">
        <v>103</v>
      </c>
      <c r="E153" s="26"/>
      <c r="F153" s="24"/>
      <c r="G153" s="33"/>
      <c r="H153" s="64"/>
      <c r="I153" s="35">
        <f>SUM(I154:I155)</f>
        <v>13700000</v>
      </c>
      <c r="J153" s="64"/>
    </row>
    <row r="154" spans="1:25" ht="37.5" x14ac:dyDescent="0.2">
      <c r="A154" s="4"/>
      <c r="B154" s="21"/>
      <c r="C154" s="21"/>
      <c r="D154" s="7"/>
      <c r="E154" s="27" t="s">
        <v>226</v>
      </c>
      <c r="F154" s="21"/>
      <c r="G154" s="33"/>
      <c r="H154" s="64"/>
      <c r="I154" s="33">
        <v>200000</v>
      </c>
      <c r="J154" s="64"/>
    </row>
    <row r="155" spans="1:25" ht="37.5" x14ac:dyDescent="0.2">
      <c r="A155" s="4"/>
      <c r="B155" s="21"/>
      <c r="C155" s="21"/>
      <c r="D155" s="7"/>
      <c r="E155" s="41" t="s">
        <v>240</v>
      </c>
      <c r="F155" s="21"/>
      <c r="G155" s="33"/>
      <c r="H155" s="64"/>
      <c r="I155" s="33">
        <v>13500000</v>
      </c>
      <c r="J155" s="64"/>
    </row>
    <row r="156" spans="1:25" ht="37.5" x14ac:dyDescent="0.2">
      <c r="A156" s="4" t="s">
        <v>89</v>
      </c>
      <c r="B156" s="4" t="s">
        <v>60</v>
      </c>
      <c r="C156" s="4" t="s">
        <v>28</v>
      </c>
      <c r="D156" s="7" t="s">
        <v>61</v>
      </c>
      <c r="E156" s="30"/>
      <c r="F156" s="24"/>
      <c r="G156" s="33"/>
      <c r="H156" s="64"/>
      <c r="I156" s="35">
        <f>SUM(I157:I157)</f>
        <v>1000000</v>
      </c>
      <c r="J156" s="64"/>
    </row>
    <row r="157" spans="1:25" x14ac:dyDescent="0.2">
      <c r="A157" s="4"/>
      <c r="B157" s="21"/>
      <c r="C157" s="21"/>
      <c r="D157" s="7"/>
      <c r="E157" s="27" t="s">
        <v>61</v>
      </c>
      <c r="F157" s="21"/>
      <c r="G157" s="33"/>
      <c r="H157" s="64"/>
      <c r="I157" s="33">
        <v>1000000</v>
      </c>
      <c r="J157" s="64"/>
    </row>
    <row r="158" spans="1:25" ht="37.5" x14ac:dyDescent="0.2">
      <c r="A158" s="4" t="s">
        <v>110</v>
      </c>
      <c r="B158" s="4" t="s">
        <v>111</v>
      </c>
      <c r="C158" s="4" t="s">
        <v>10</v>
      </c>
      <c r="D158" s="7" t="s">
        <v>112</v>
      </c>
      <c r="E158" s="12"/>
      <c r="F158" s="73"/>
      <c r="G158" s="33"/>
      <c r="H158" s="33"/>
      <c r="I158" s="35">
        <f>SUM(I159)</f>
        <v>1200000</v>
      </c>
      <c r="J158" s="73"/>
    </row>
    <row r="159" spans="1:25" x14ac:dyDescent="0.2">
      <c r="A159" s="4"/>
      <c r="B159" s="4"/>
      <c r="C159" s="8"/>
      <c r="D159" s="8"/>
      <c r="E159" s="36" t="s">
        <v>113</v>
      </c>
      <c r="F159" s="73"/>
      <c r="G159" s="33"/>
      <c r="H159" s="33"/>
      <c r="I159" s="33">
        <v>1200000</v>
      </c>
      <c r="J159" s="73"/>
    </row>
    <row r="160" spans="1:25" s="90" customFormat="1" ht="37.5" x14ac:dyDescent="0.2">
      <c r="A160" s="1" t="s">
        <v>2</v>
      </c>
      <c r="B160" s="1"/>
      <c r="C160" s="1"/>
      <c r="D160" s="1" t="s">
        <v>3</v>
      </c>
      <c r="E160" s="13"/>
      <c r="F160" s="88"/>
      <c r="G160" s="83"/>
      <c r="H160" s="83"/>
      <c r="I160" s="83">
        <f>I167+I165+I162</f>
        <v>4400000</v>
      </c>
      <c r="J160" s="88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</row>
    <row r="161" spans="1:25" s="90" customFormat="1" ht="37.5" x14ac:dyDescent="0.2">
      <c r="A161" s="1" t="s">
        <v>4</v>
      </c>
      <c r="B161" s="1"/>
      <c r="C161" s="1"/>
      <c r="D161" s="3" t="s">
        <v>3</v>
      </c>
      <c r="E161" s="13"/>
      <c r="F161" s="88"/>
      <c r="G161" s="83"/>
      <c r="H161" s="83"/>
      <c r="I161" s="83"/>
      <c r="J161" s="88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</row>
    <row r="162" spans="1:25" s="93" customFormat="1" ht="56.25" x14ac:dyDescent="0.2">
      <c r="A162" s="4" t="s">
        <v>57</v>
      </c>
      <c r="B162" s="5" t="s">
        <v>5</v>
      </c>
      <c r="C162" s="5" t="s">
        <v>6</v>
      </c>
      <c r="D162" s="6" t="s">
        <v>7</v>
      </c>
      <c r="E162" s="9"/>
      <c r="F162" s="91"/>
      <c r="G162" s="35"/>
      <c r="H162" s="35"/>
      <c r="I162" s="35">
        <f>SUM(I163:I164)</f>
        <v>400000</v>
      </c>
      <c r="J162" s="91"/>
      <c r="K162" s="98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</row>
    <row r="163" spans="1:25" x14ac:dyDescent="0.2">
      <c r="A163" s="21"/>
      <c r="B163" s="21"/>
      <c r="C163" s="21"/>
      <c r="D163" s="21"/>
      <c r="E163" s="2" t="s">
        <v>43</v>
      </c>
      <c r="F163" s="73"/>
      <c r="G163" s="33"/>
      <c r="H163" s="33"/>
      <c r="I163" s="33">
        <v>100000</v>
      </c>
      <c r="J163" s="73"/>
    </row>
    <row r="164" spans="1:25" ht="56.25" x14ac:dyDescent="0.2">
      <c r="A164" s="21"/>
      <c r="B164" s="21"/>
      <c r="C164" s="21"/>
      <c r="D164" s="21"/>
      <c r="E164" s="2" t="s">
        <v>252</v>
      </c>
      <c r="F164" s="73"/>
      <c r="G164" s="33"/>
      <c r="H164" s="33"/>
      <c r="I164" s="33">
        <v>300000</v>
      </c>
      <c r="J164" s="73"/>
    </row>
    <row r="165" spans="1:25" s="93" customFormat="1" ht="37.5" x14ac:dyDescent="0.2">
      <c r="A165" s="4" t="s">
        <v>59</v>
      </c>
      <c r="B165" s="4" t="s">
        <v>60</v>
      </c>
      <c r="C165" s="4" t="s">
        <v>28</v>
      </c>
      <c r="D165" s="7" t="s">
        <v>61</v>
      </c>
      <c r="E165" s="14"/>
      <c r="F165" s="91"/>
      <c r="G165" s="35"/>
      <c r="H165" s="35"/>
      <c r="I165" s="35">
        <f>SUM(I166)</f>
        <v>3000000</v>
      </c>
      <c r="J165" s="91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</row>
    <row r="166" spans="1:25" ht="37.5" x14ac:dyDescent="0.2">
      <c r="A166" s="8"/>
      <c r="B166" s="8"/>
      <c r="C166" s="8"/>
      <c r="D166" s="2"/>
      <c r="E166" s="15" t="s">
        <v>189</v>
      </c>
      <c r="F166" s="73"/>
      <c r="G166" s="33"/>
      <c r="H166" s="33"/>
      <c r="I166" s="33">
        <v>3000000</v>
      </c>
      <c r="J166" s="73"/>
    </row>
    <row r="167" spans="1:25" s="93" customFormat="1" ht="37.5" x14ac:dyDescent="0.2">
      <c r="A167" s="4" t="s">
        <v>8</v>
      </c>
      <c r="B167" s="4" t="s">
        <v>9</v>
      </c>
      <c r="C167" s="4" t="s">
        <v>10</v>
      </c>
      <c r="D167" s="10" t="s">
        <v>11</v>
      </c>
      <c r="E167" s="9"/>
      <c r="F167" s="91"/>
      <c r="G167" s="35"/>
      <c r="H167" s="35"/>
      <c r="I167" s="35">
        <f>SUM(I168)</f>
        <v>1000000</v>
      </c>
      <c r="J167" s="91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</row>
    <row r="168" spans="1:25" ht="56.25" x14ac:dyDescent="0.2">
      <c r="A168" s="8"/>
      <c r="B168" s="8"/>
      <c r="C168" s="8"/>
      <c r="D168" s="2"/>
      <c r="E168" s="2" t="s">
        <v>266</v>
      </c>
      <c r="F168" s="73"/>
      <c r="G168" s="33"/>
      <c r="H168" s="33"/>
      <c r="I168" s="33">
        <v>1000000</v>
      </c>
      <c r="J168" s="73"/>
    </row>
    <row r="169" spans="1:25" s="90" customFormat="1" x14ac:dyDescent="0.2">
      <c r="A169" s="1" t="s">
        <v>20</v>
      </c>
      <c r="B169" s="16"/>
      <c r="C169" s="16"/>
      <c r="D169" s="16" t="s">
        <v>21</v>
      </c>
      <c r="E169" s="13"/>
      <c r="F169" s="88"/>
      <c r="G169" s="83"/>
      <c r="H169" s="83"/>
      <c r="I169" s="83">
        <f>I173+I175+I179+I171+I177</f>
        <v>14500000</v>
      </c>
      <c r="J169" s="88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</row>
    <row r="170" spans="1:25" s="90" customFormat="1" x14ac:dyDescent="0.2">
      <c r="A170" s="1" t="s">
        <v>22</v>
      </c>
      <c r="B170" s="16"/>
      <c r="C170" s="16"/>
      <c r="D170" s="17" t="s">
        <v>21</v>
      </c>
      <c r="E170" s="13"/>
      <c r="F170" s="88"/>
      <c r="G170" s="83"/>
      <c r="H170" s="83"/>
      <c r="I170" s="83"/>
      <c r="J170" s="88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</row>
    <row r="171" spans="1:25" x14ac:dyDescent="0.2">
      <c r="A171" s="4" t="s">
        <v>253</v>
      </c>
      <c r="B171" s="5" t="s">
        <v>37</v>
      </c>
      <c r="C171" s="5" t="s">
        <v>38</v>
      </c>
      <c r="D171" s="6" t="s">
        <v>39</v>
      </c>
      <c r="E171" s="2"/>
      <c r="F171" s="73"/>
      <c r="G171" s="33"/>
      <c r="H171" s="33"/>
      <c r="I171" s="35">
        <f>SUM(I172)</f>
        <v>1000000</v>
      </c>
      <c r="J171" s="73"/>
    </row>
    <row r="172" spans="1:25" ht="56.25" x14ac:dyDescent="0.2">
      <c r="A172" s="37"/>
      <c r="B172" s="37"/>
      <c r="C172" s="37"/>
      <c r="D172" s="37"/>
      <c r="E172" s="2" t="s">
        <v>254</v>
      </c>
      <c r="F172" s="73"/>
      <c r="G172" s="33"/>
      <c r="H172" s="33"/>
      <c r="I172" s="33">
        <v>1000000</v>
      </c>
      <c r="J172" s="73"/>
    </row>
    <row r="173" spans="1:25" x14ac:dyDescent="0.2">
      <c r="A173" s="4" t="s">
        <v>29</v>
      </c>
      <c r="B173" s="4" t="s">
        <v>30</v>
      </c>
      <c r="C173" s="4" t="s">
        <v>31</v>
      </c>
      <c r="D173" s="4" t="s">
        <v>23</v>
      </c>
      <c r="E173" s="2"/>
      <c r="F173" s="73"/>
      <c r="G173" s="33"/>
      <c r="H173" s="33"/>
      <c r="I173" s="35">
        <f>SUM(I174:I174)</f>
        <v>6500000</v>
      </c>
      <c r="J173" s="73"/>
    </row>
    <row r="174" spans="1:25" x14ac:dyDescent="0.2">
      <c r="A174" s="8"/>
      <c r="B174" s="8"/>
      <c r="C174" s="8"/>
      <c r="D174" s="2"/>
      <c r="E174" s="99" t="s">
        <v>227</v>
      </c>
      <c r="F174" s="73"/>
      <c r="G174" s="73"/>
      <c r="H174" s="73"/>
      <c r="I174" s="33">
        <v>6500000</v>
      </c>
      <c r="J174" s="73"/>
    </row>
    <row r="175" spans="1:25" ht="37.5" x14ac:dyDescent="0.2">
      <c r="A175" s="4" t="s">
        <v>26</v>
      </c>
      <c r="B175" s="4" t="s">
        <v>27</v>
      </c>
      <c r="C175" s="4" t="s">
        <v>28</v>
      </c>
      <c r="D175" s="7" t="s">
        <v>24</v>
      </c>
      <c r="E175" s="2"/>
      <c r="F175" s="73"/>
      <c r="G175" s="33"/>
      <c r="H175" s="33"/>
      <c r="I175" s="35">
        <f>SUM(I176)</f>
        <v>1000000</v>
      </c>
      <c r="J175" s="73"/>
    </row>
    <row r="176" spans="1:25" x14ac:dyDescent="0.2">
      <c r="A176" s="21"/>
      <c r="B176" s="21"/>
      <c r="C176" s="21"/>
      <c r="D176" s="21"/>
      <c r="E176" s="2" t="s">
        <v>228</v>
      </c>
      <c r="F176" s="73"/>
      <c r="G176" s="33"/>
      <c r="H176" s="33"/>
      <c r="I176" s="33">
        <v>1000000</v>
      </c>
      <c r="J176" s="73"/>
    </row>
    <row r="177" spans="1:25" ht="37.5" x14ac:dyDescent="0.2">
      <c r="A177" s="5" t="s">
        <v>118</v>
      </c>
      <c r="B177" s="5" t="s">
        <v>119</v>
      </c>
      <c r="C177" s="5" t="s">
        <v>120</v>
      </c>
      <c r="D177" s="5" t="s">
        <v>121</v>
      </c>
      <c r="E177" s="28"/>
      <c r="F177" s="73"/>
      <c r="G177" s="33"/>
      <c r="H177" s="33"/>
      <c r="I177" s="35">
        <f>SUM(I178)</f>
        <v>5000000</v>
      </c>
      <c r="J177" s="73"/>
    </row>
    <row r="178" spans="1:25" x14ac:dyDescent="0.2">
      <c r="A178" s="21"/>
      <c r="B178" s="21"/>
      <c r="C178" s="21"/>
      <c r="D178" s="21"/>
      <c r="E178" s="2" t="s">
        <v>204</v>
      </c>
      <c r="F178" s="73"/>
      <c r="G178" s="33"/>
      <c r="H178" s="33"/>
      <c r="I178" s="33">
        <v>5000000</v>
      </c>
      <c r="J178" s="73"/>
    </row>
    <row r="179" spans="1:25" ht="37.5" x14ac:dyDescent="0.2">
      <c r="A179" s="4" t="s">
        <v>25</v>
      </c>
      <c r="B179" s="4" t="s">
        <v>9</v>
      </c>
      <c r="C179" s="4" t="s">
        <v>10</v>
      </c>
      <c r="D179" s="10" t="s">
        <v>11</v>
      </c>
      <c r="E179" s="18"/>
      <c r="F179" s="73"/>
      <c r="G179" s="33"/>
      <c r="H179" s="33"/>
      <c r="I179" s="35">
        <f>SUM(I180)</f>
        <v>1000000</v>
      </c>
      <c r="J179" s="73"/>
    </row>
    <row r="180" spans="1:25" ht="37.5" x14ac:dyDescent="0.2">
      <c r="A180" s="21"/>
      <c r="B180" s="21"/>
      <c r="C180" s="21"/>
      <c r="D180" s="9"/>
      <c r="E180" s="15" t="s">
        <v>267</v>
      </c>
      <c r="F180" s="73"/>
      <c r="G180" s="33"/>
      <c r="H180" s="33"/>
      <c r="I180" s="33">
        <v>1000000</v>
      </c>
      <c r="J180" s="73"/>
    </row>
    <row r="181" spans="1:25" s="90" customFormat="1" ht="37.5" x14ac:dyDescent="0.2">
      <c r="A181" s="1" t="s">
        <v>32</v>
      </c>
      <c r="B181" s="1"/>
      <c r="C181" s="1"/>
      <c r="D181" s="1" t="s">
        <v>33</v>
      </c>
      <c r="E181" s="13"/>
      <c r="F181" s="88"/>
      <c r="G181" s="83"/>
      <c r="H181" s="83"/>
      <c r="I181" s="83">
        <f>I183+I186+I188</f>
        <v>7630000</v>
      </c>
      <c r="J181" s="88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</row>
    <row r="182" spans="1:25" ht="37.5" x14ac:dyDescent="0.2">
      <c r="A182" s="1" t="s">
        <v>34</v>
      </c>
      <c r="B182" s="1"/>
      <c r="C182" s="1"/>
      <c r="D182" s="3" t="s">
        <v>33</v>
      </c>
      <c r="E182" s="2"/>
      <c r="F182" s="73"/>
      <c r="G182" s="33"/>
      <c r="H182" s="33"/>
      <c r="I182" s="33"/>
      <c r="J182" s="73"/>
    </row>
    <row r="183" spans="1:25" s="93" customFormat="1" ht="56.25" x14ac:dyDescent="0.2">
      <c r="A183" s="4" t="s">
        <v>35</v>
      </c>
      <c r="B183" s="5" t="s">
        <v>5</v>
      </c>
      <c r="C183" s="5" t="s">
        <v>6</v>
      </c>
      <c r="D183" s="6" t="s">
        <v>7</v>
      </c>
      <c r="E183" s="9"/>
      <c r="F183" s="91"/>
      <c r="G183" s="35"/>
      <c r="H183" s="35"/>
      <c r="I183" s="35">
        <f>SUM(I184:I185)</f>
        <v>600000</v>
      </c>
      <c r="J183" s="91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</row>
    <row r="184" spans="1:25" x14ac:dyDescent="0.2">
      <c r="A184" s="4"/>
      <c r="B184" s="4"/>
      <c r="C184" s="4"/>
      <c r="D184" s="19"/>
      <c r="E184" s="2" t="s">
        <v>43</v>
      </c>
      <c r="F184" s="73"/>
      <c r="G184" s="33"/>
      <c r="H184" s="33"/>
      <c r="I184" s="33">
        <v>300000</v>
      </c>
      <c r="J184" s="73"/>
    </row>
    <row r="185" spans="1:25" x14ac:dyDescent="0.2">
      <c r="A185" s="4"/>
      <c r="B185" s="4"/>
      <c r="C185" s="4"/>
      <c r="D185" s="20"/>
      <c r="E185" s="2" t="s">
        <v>44</v>
      </c>
      <c r="F185" s="73"/>
      <c r="G185" s="33"/>
      <c r="H185" s="33"/>
      <c r="I185" s="33">
        <v>300000</v>
      </c>
      <c r="J185" s="73"/>
    </row>
    <row r="186" spans="1:25" s="93" customFormat="1" x14ac:dyDescent="0.2">
      <c r="A186" s="4" t="s">
        <v>36</v>
      </c>
      <c r="B186" s="4" t="s">
        <v>37</v>
      </c>
      <c r="C186" s="4" t="s">
        <v>38</v>
      </c>
      <c r="D186" s="7" t="s">
        <v>39</v>
      </c>
      <c r="E186" s="9"/>
      <c r="F186" s="91"/>
      <c r="G186" s="35"/>
      <c r="H186" s="35"/>
      <c r="I186" s="35">
        <f>I187</f>
        <v>2130000</v>
      </c>
      <c r="J186" s="91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</row>
    <row r="187" spans="1:25" ht="37.5" x14ac:dyDescent="0.2">
      <c r="A187" s="4"/>
      <c r="B187" s="4"/>
      <c r="C187" s="4"/>
      <c r="D187" s="20"/>
      <c r="E187" s="15" t="s">
        <v>179</v>
      </c>
      <c r="F187" s="73"/>
      <c r="G187" s="33"/>
      <c r="H187" s="33"/>
      <c r="I187" s="33">
        <v>2130000</v>
      </c>
      <c r="J187" s="73"/>
    </row>
    <row r="188" spans="1:25" s="93" customFormat="1" x14ac:dyDescent="0.2">
      <c r="A188" s="4" t="s">
        <v>40</v>
      </c>
      <c r="B188" s="4" t="s">
        <v>41</v>
      </c>
      <c r="C188" s="4" t="s">
        <v>37</v>
      </c>
      <c r="D188" s="6" t="s">
        <v>42</v>
      </c>
      <c r="E188" s="9"/>
      <c r="F188" s="91"/>
      <c r="G188" s="35"/>
      <c r="H188" s="35"/>
      <c r="I188" s="35">
        <f>SUM(I189:I196)</f>
        <v>4900000</v>
      </c>
      <c r="J188" s="91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</row>
    <row r="189" spans="1:25" x14ac:dyDescent="0.2">
      <c r="A189" s="21"/>
      <c r="B189" s="21"/>
      <c r="C189" s="21"/>
      <c r="D189" s="21"/>
      <c r="E189" s="29" t="s">
        <v>180</v>
      </c>
      <c r="F189" s="73"/>
      <c r="G189" s="33"/>
      <c r="H189" s="33"/>
      <c r="I189" s="33">
        <v>500000</v>
      </c>
      <c r="J189" s="73"/>
    </row>
    <row r="190" spans="1:25" x14ac:dyDescent="0.2">
      <c r="A190" s="21"/>
      <c r="B190" s="21"/>
      <c r="C190" s="21"/>
      <c r="D190" s="21"/>
      <c r="E190" s="29" t="s">
        <v>181</v>
      </c>
      <c r="F190" s="73"/>
      <c r="G190" s="33"/>
      <c r="H190" s="33"/>
      <c r="I190" s="33">
        <v>500000</v>
      </c>
      <c r="J190" s="73"/>
    </row>
    <row r="191" spans="1:25" x14ac:dyDescent="0.2">
      <c r="A191" s="21"/>
      <c r="B191" s="21"/>
      <c r="C191" s="21"/>
      <c r="D191" s="21"/>
      <c r="E191" s="29" t="s">
        <v>182</v>
      </c>
      <c r="F191" s="73"/>
      <c r="G191" s="33"/>
      <c r="H191" s="33"/>
      <c r="I191" s="33">
        <v>500000</v>
      </c>
      <c r="J191" s="73"/>
    </row>
    <row r="192" spans="1:25" x14ac:dyDescent="0.2">
      <c r="A192" s="21"/>
      <c r="B192" s="21"/>
      <c r="C192" s="21"/>
      <c r="D192" s="21"/>
      <c r="E192" s="29" t="s">
        <v>183</v>
      </c>
      <c r="F192" s="73"/>
      <c r="G192" s="33"/>
      <c r="H192" s="33"/>
      <c r="I192" s="33">
        <v>500000</v>
      </c>
      <c r="J192" s="73"/>
    </row>
    <row r="193" spans="1:25" x14ac:dyDescent="0.2">
      <c r="A193" s="21"/>
      <c r="B193" s="21"/>
      <c r="C193" s="21"/>
      <c r="D193" s="21"/>
      <c r="E193" s="29" t="s">
        <v>184</v>
      </c>
      <c r="F193" s="73"/>
      <c r="G193" s="33"/>
      <c r="H193" s="33"/>
      <c r="I193" s="33">
        <v>500000</v>
      </c>
      <c r="J193" s="73"/>
    </row>
    <row r="194" spans="1:25" x14ac:dyDescent="0.2">
      <c r="A194" s="21"/>
      <c r="B194" s="21"/>
      <c r="C194" s="21"/>
      <c r="D194" s="21"/>
      <c r="E194" s="29" t="s">
        <v>255</v>
      </c>
      <c r="F194" s="73"/>
      <c r="G194" s="33"/>
      <c r="H194" s="33"/>
      <c r="I194" s="33">
        <v>1000000</v>
      </c>
      <c r="J194" s="73"/>
    </row>
    <row r="195" spans="1:25" x14ac:dyDescent="0.2">
      <c r="A195" s="21"/>
      <c r="B195" s="21"/>
      <c r="C195" s="21"/>
      <c r="D195" s="21"/>
      <c r="E195" s="29" t="s">
        <v>256</v>
      </c>
      <c r="F195" s="73"/>
      <c r="G195" s="33"/>
      <c r="H195" s="33"/>
      <c r="I195" s="33">
        <v>800000</v>
      </c>
      <c r="J195" s="73"/>
    </row>
    <row r="196" spans="1:25" x14ac:dyDescent="0.2">
      <c r="A196" s="21"/>
      <c r="B196" s="21"/>
      <c r="C196" s="21"/>
      <c r="D196" s="21"/>
      <c r="E196" s="29" t="s">
        <v>257</v>
      </c>
      <c r="F196" s="73"/>
      <c r="G196" s="33"/>
      <c r="H196" s="33"/>
      <c r="I196" s="33">
        <v>600000</v>
      </c>
      <c r="J196" s="73"/>
    </row>
    <row r="197" spans="1:25" s="103" customFormat="1" ht="40.5" x14ac:dyDescent="0.2">
      <c r="A197" s="100"/>
      <c r="B197" s="100"/>
      <c r="C197" s="100"/>
      <c r="D197" s="100"/>
      <c r="E197" s="25" t="s">
        <v>206</v>
      </c>
      <c r="F197" s="101"/>
      <c r="G197" s="79"/>
      <c r="H197" s="79"/>
      <c r="I197" s="79">
        <f>I181+I169+I160+I67+I57+I49+I107+I77+I81+I27+I21+I63</f>
        <v>279943500</v>
      </c>
      <c r="J197" s="101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</row>
    <row r="198" spans="1:25" s="109" customFormat="1" ht="20.25" x14ac:dyDescent="0.2">
      <c r="A198" s="123" t="s">
        <v>249</v>
      </c>
      <c r="B198" s="124"/>
      <c r="C198" s="124"/>
      <c r="D198" s="124"/>
      <c r="E198" s="125"/>
      <c r="F198" s="104"/>
      <c r="G198" s="104"/>
      <c r="H198" s="104"/>
      <c r="I198" s="105"/>
      <c r="J198" s="106"/>
      <c r="K198" s="107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</row>
    <row r="199" spans="1:25" s="109" customFormat="1" ht="37.5" x14ac:dyDescent="0.2">
      <c r="A199" s="16" t="s">
        <v>148</v>
      </c>
      <c r="B199" s="16"/>
      <c r="C199" s="16"/>
      <c r="D199" s="26" t="s">
        <v>149</v>
      </c>
      <c r="E199" s="25"/>
      <c r="F199" s="104"/>
      <c r="G199" s="104"/>
      <c r="H199" s="104"/>
      <c r="I199" s="104">
        <f>I201+I203</f>
        <v>1203700</v>
      </c>
      <c r="J199" s="106"/>
      <c r="K199" s="107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</row>
    <row r="200" spans="1:25" s="109" customFormat="1" ht="37.5" x14ac:dyDescent="0.2">
      <c r="A200" s="16" t="s">
        <v>150</v>
      </c>
      <c r="B200" s="16"/>
      <c r="C200" s="16"/>
      <c r="D200" s="110" t="s">
        <v>149</v>
      </c>
      <c r="E200" s="25"/>
      <c r="F200" s="104"/>
      <c r="G200" s="104"/>
      <c r="H200" s="104"/>
      <c r="I200" s="105"/>
      <c r="J200" s="106"/>
      <c r="K200" s="107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</row>
    <row r="201" spans="1:25" s="117" customFormat="1" ht="20.25" x14ac:dyDescent="0.2">
      <c r="A201" s="111" t="s">
        <v>151</v>
      </c>
      <c r="B201" s="4">
        <v>1010</v>
      </c>
      <c r="C201" s="4" t="s">
        <v>106</v>
      </c>
      <c r="D201" s="112" t="s">
        <v>91</v>
      </c>
      <c r="E201" s="113"/>
      <c r="F201" s="71"/>
      <c r="G201" s="71"/>
      <c r="H201" s="71"/>
      <c r="I201" s="71">
        <f>SUM(I202)</f>
        <v>475100</v>
      </c>
      <c r="J201" s="114"/>
      <c r="K201" s="115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</row>
    <row r="202" spans="1:25" s="109" customFormat="1" ht="37.5" x14ac:dyDescent="0.2">
      <c r="A202" s="5"/>
      <c r="B202" s="5"/>
      <c r="C202" s="5"/>
      <c r="D202" s="118"/>
      <c r="E202" s="119" t="s">
        <v>250</v>
      </c>
      <c r="F202" s="120"/>
      <c r="G202" s="120"/>
      <c r="H202" s="120"/>
      <c r="I202" s="120">
        <v>475100</v>
      </c>
      <c r="J202" s="106"/>
      <c r="K202" s="107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</row>
    <row r="203" spans="1:25" s="109" customFormat="1" ht="93.75" x14ac:dyDescent="0.2">
      <c r="A203" s="4" t="s">
        <v>152</v>
      </c>
      <c r="B203" s="4" t="s">
        <v>53</v>
      </c>
      <c r="C203" s="4" t="s">
        <v>153</v>
      </c>
      <c r="D203" s="7" t="s">
        <v>154</v>
      </c>
      <c r="E203" s="113"/>
      <c r="F203" s="71"/>
      <c r="G203" s="71"/>
      <c r="H203" s="71"/>
      <c r="I203" s="71">
        <f>SUM(I204)</f>
        <v>728600</v>
      </c>
      <c r="J203" s="106"/>
      <c r="K203" s="107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</row>
    <row r="204" spans="1:25" s="109" customFormat="1" ht="37.5" x14ac:dyDescent="0.2">
      <c r="A204" s="5"/>
      <c r="B204" s="5"/>
      <c r="C204" s="5"/>
      <c r="D204" s="118"/>
      <c r="E204" s="119" t="s">
        <v>250</v>
      </c>
      <c r="F204" s="120"/>
      <c r="G204" s="120"/>
      <c r="H204" s="120"/>
      <c r="I204" s="120">
        <v>728600</v>
      </c>
      <c r="J204" s="106"/>
      <c r="K204" s="107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</row>
    <row r="205" spans="1:25" s="109" customFormat="1" ht="40.5" x14ac:dyDescent="0.2">
      <c r="A205" s="5"/>
      <c r="B205" s="5"/>
      <c r="C205" s="5"/>
      <c r="D205" s="118"/>
      <c r="E205" s="25" t="s">
        <v>207</v>
      </c>
      <c r="F205" s="120"/>
      <c r="G205" s="120"/>
      <c r="H205" s="120"/>
      <c r="I205" s="121">
        <f>I197+I199</f>
        <v>281147200</v>
      </c>
      <c r="J205" s="106"/>
      <c r="K205" s="107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</row>
    <row r="206" spans="1:25" s="103" customFormat="1" ht="20.25" x14ac:dyDescent="0.2">
      <c r="A206" s="100"/>
      <c r="B206" s="100"/>
      <c r="C206" s="100"/>
      <c r="D206" s="100"/>
      <c r="E206" s="25" t="s">
        <v>77</v>
      </c>
      <c r="F206" s="101"/>
      <c r="G206" s="79"/>
      <c r="H206" s="79"/>
      <c r="I206" s="79">
        <f>I205+I19</f>
        <v>456577200</v>
      </c>
      <c r="J206" s="101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</row>
    <row r="209" spans="3:9" x14ac:dyDescent="0.2">
      <c r="C209" s="38"/>
      <c r="D209" s="39"/>
      <c r="E209" s="39"/>
      <c r="F209" s="43"/>
      <c r="G209" s="40"/>
      <c r="H209" s="40"/>
    </row>
    <row r="210" spans="3:9" x14ac:dyDescent="0.2">
      <c r="I210" s="122"/>
    </row>
    <row r="211" spans="3:9" x14ac:dyDescent="0.2">
      <c r="I211" s="122"/>
    </row>
  </sheetData>
  <mergeCells count="8">
    <mergeCell ref="A198:E198"/>
    <mergeCell ref="L1:P1"/>
    <mergeCell ref="H1:J1"/>
    <mergeCell ref="H2:J2"/>
    <mergeCell ref="H3:J3"/>
    <mergeCell ref="A20:J20"/>
    <mergeCell ref="A5:J5"/>
    <mergeCell ref="A8:J8"/>
  </mergeCells>
  <conditionalFormatting sqref="D57:D58">
    <cfRule type="uniqueValues" dxfId="1" priority="1" stopIfTrue="1"/>
  </conditionalFormatting>
  <conditionalFormatting sqref="B57:B58">
    <cfRule type="uniqueValues" dxfId="0" priority="2" stopIfTrue="1"/>
  </conditionalFormatting>
  <pageMargins left="0" right="0" top="1.3779527559055118" bottom="0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14.11.19</vt:lpstr>
      <vt:lpstr>'14.11.19'!Заголовки_для_печати</vt:lpstr>
      <vt:lpstr>'14.11.19'!Область_печати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RePack by Diakov</cp:lastModifiedBy>
  <cp:lastPrinted>2019-12-20T14:35:43Z</cp:lastPrinted>
  <dcterms:created xsi:type="dcterms:W3CDTF">2015-09-11T08:54:23Z</dcterms:created>
  <dcterms:modified xsi:type="dcterms:W3CDTF">2023-07-26T07:20:58Z</dcterms:modified>
</cp:coreProperties>
</file>