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ocuments\"/>
    </mc:Choice>
  </mc:AlternateContent>
  <bookViews>
    <workbookView xWindow="600" yWindow="330" windowWidth="18195" windowHeight="11505"/>
  </bookViews>
  <sheets>
    <sheet name="Лист1" sheetId="6" r:id="rId1"/>
  </sheets>
  <definedNames>
    <definedName name="_xlnm.Print_Titles" localSheetId="0">Лист1!$7:$7</definedName>
    <definedName name="_xlnm.Print_Area" localSheetId="0">Лист1!$A$1:$I$351</definedName>
  </definedNames>
  <calcPr calcId="162913" refMode="R1C1"/>
</workbook>
</file>

<file path=xl/calcChain.xml><?xml version="1.0" encoding="utf-8"?>
<calcChain xmlns="http://schemas.openxmlformats.org/spreadsheetml/2006/main">
  <c r="H109" i="6" l="1"/>
  <c r="H341" i="6"/>
  <c r="H339" i="6"/>
  <c r="H336" i="6"/>
  <c r="H334" i="6" s="1"/>
  <c r="H332" i="6"/>
  <c r="H330" i="6"/>
  <c r="H327" i="6"/>
  <c r="H325" i="6" s="1"/>
  <c r="H323" i="6"/>
  <c r="H321" i="6"/>
  <c r="H314" i="6"/>
  <c r="H290" i="6"/>
  <c r="H283" i="6"/>
  <c r="H277" i="6"/>
  <c r="H270" i="6" s="1"/>
  <c r="H275" i="6"/>
  <c r="H272" i="6"/>
  <c r="H268" i="6"/>
  <c r="H263" i="6"/>
  <c r="H259" i="6"/>
  <c r="H257" i="6"/>
  <c r="H255" i="6"/>
  <c r="H239" i="6"/>
  <c r="H185" i="6"/>
  <c r="H182" i="6"/>
  <c r="H180" i="6"/>
  <c r="H177" i="6"/>
  <c r="H174" i="6"/>
  <c r="H172" i="6"/>
  <c r="H170" i="6"/>
  <c r="H168" i="6" s="1"/>
  <c r="H156" i="6"/>
  <c r="H86" i="6"/>
  <c r="H82" i="6"/>
  <c r="H80" i="6"/>
  <c r="H78" i="6"/>
  <c r="H76" i="6" s="1"/>
  <c r="H59" i="6"/>
  <c r="H51" i="6"/>
  <c r="H57" i="6"/>
  <c r="H53" i="6"/>
  <c r="H49" i="6"/>
  <c r="H47" i="6"/>
  <c r="H45" i="6"/>
  <c r="H41" i="6"/>
  <c r="H39" i="6"/>
  <c r="H37" i="6" s="1"/>
  <c r="H35" i="6"/>
  <c r="H32" i="6"/>
  <c r="H30" i="6"/>
  <c r="H26" i="6"/>
  <c r="H21" i="6"/>
  <c r="H23" i="6"/>
  <c r="H17" i="6"/>
  <c r="H15" i="6"/>
  <c r="H11" i="6"/>
  <c r="H9" i="6" s="1"/>
  <c r="H19" i="6" s="1"/>
  <c r="H13" i="6"/>
  <c r="H210" i="6"/>
  <c r="H139" i="6"/>
  <c r="H108" i="6"/>
  <c r="H129" i="6"/>
  <c r="H101" i="6"/>
  <c r="H150" i="6"/>
  <c r="H147" i="6" s="1"/>
  <c r="H100" i="6"/>
  <c r="H99" i="6"/>
  <c r="H94" i="6" s="1"/>
  <c r="H68" i="6"/>
  <c r="H64" i="6"/>
  <c r="H62" i="6" s="1"/>
  <c r="H75" i="6"/>
  <c r="H74" i="6"/>
  <c r="H72" i="6"/>
  <c r="H70" i="6"/>
  <c r="H289" i="6"/>
  <c r="H287" i="6"/>
  <c r="H285" i="6"/>
  <c r="H84" i="6" l="1"/>
  <c r="H347" i="6" s="1"/>
  <c r="H348" i="6" s="1"/>
</calcChain>
</file>

<file path=xl/sharedStrings.xml><?xml version="1.0" encoding="utf-8"?>
<sst xmlns="http://schemas.openxmlformats.org/spreadsheetml/2006/main" count="583" uniqueCount="422">
  <si>
    <t>грн.</t>
  </si>
  <si>
    <t>Управління охорони здоров'я</t>
  </si>
  <si>
    <t>0180</t>
  </si>
  <si>
    <t>0111</t>
  </si>
  <si>
    <t>2010</t>
  </si>
  <si>
    <t>0731</t>
  </si>
  <si>
    <t>Багатопрофільна стаціонарна медична допомога населенню</t>
  </si>
  <si>
    <t>0733</t>
  </si>
  <si>
    <t>Лікарсько-акушерська допомога  вагітним, породіллям та новонародженим</t>
  </si>
  <si>
    <t>0721</t>
  </si>
  <si>
    <t>Виконавчий комітет міської ради</t>
  </si>
  <si>
    <t>0490</t>
  </si>
  <si>
    <t>Внески до статутного капіталу суб’єктів господарювання</t>
  </si>
  <si>
    <t>0133</t>
  </si>
  <si>
    <t>1010</t>
  </si>
  <si>
    <t>0910</t>
  </si>
  <si>
    <t>1020</t>
  </si>
  <si>
    <t>0921</t>
  </si>
  <si>
    <t>0810</t>
  </si>
  <si>
    <t>1100000</t>
  </si>
  <si>
    <t>Департамент молодіжної політики та спорту виконавчого комітету міської ради</t>
  </si>
  <si>
    <t>1110000</t>
  </si>
  <si>
    <t>Департамент соціальної політики виконавчого комітету міської ради</t>
  </si>
  <si>
    <t>Департамент культури виконавчого комітету міської ради</t>
  </si>
  <si>
    <t>0828</t>
  </si>
  <si>
    <t>Департамент житлової, комунальної політики та благоустрою виконавчого комітету міської ради</t>
  </si>
  <si>
    <t>0620</t>
  </si>
  <si>
    <t>Управління капітального будівництва виконавчого комітету міської ради</t>
  </si>
  <si>
    <t>Департамент містобудування, архітектури та культурної спадщини виконавчого комітету міської ради</t>
  </si>
  <si>
    <t>Управління транспорту та зв'язку</t>
  </si>
  <si>
    <t>Фінансове управління виконавчого комітету міської ради</t>
  </si>
  <si>
    <t>Всього капітальних вкладень:</t>
  </si>
  <si>
    <t>4060</t>
  </si>
  <si>
    <t>Капітальний ремонт приміщення</t>
  </si>
  <si>
    <t>Департамент освіти та науки виконавчого комітету міської ради</t>
  </si>
  <si>
    <t>3031</t>
  </si>
  <si>
    <t>1030</t>
  </si>
  <si>
    <t>9770</t>
  </si>
  <si>
    <t>Інші субвенції з місцевого бюджету</t>
  </si>
  <si>
    <t>0200000</t>
  </si>
  <si>
    <t>0210000</t>
  </si>
  <si>
    <t>0217670</t>
  </si>
  <si>
    <t>7670</t>
  </si>
  <si>
    <t>Інша діяльність у сфері державного управління</t>
  </si>
  <si>
    <t>Бюджет розвитку</t>
  </si>
  <si>
    <t>Разом по бюджету розвитку:</t>
  </si>
  <si>
    <t>Надання інших пільг окремим категоріям громадян відповідно до законодавства</t>
  </si>
  <si>
    <t>Субвенція на капітальний ремонт території с. Микитинці</t>
  </si>
  <si>
    <t>Субвенція на капітальний ремонт території с. Угорники</t>
  </si>
  <si>
    <t>Субвенція на капітальний ремонт території с. Хриплин</t>
  </si>
  <si>
    <t>Субвенція на капітальний ремонт території с.  Крихівці</t>
  </si>
  <si>
    <t>Субвенція на капітальний ремонт території с. Вовчинці</t>
  </si>
  <si>
    <t>1517310</t>
  </si>
  <si>
    <t>7310</t>
  </si>
  <si>
    <t>0443</t>
  </si>
  <si>
    <t>Будівництво1 об'єктів житлово-комунального господарства</t>
  </si>
  <si>
    <t>0600000</t>
  </si>
  <si>
    <t>0610000</t>
  </si>
  <si>
    <t>Надання дошкільної освіти</t>
  </si>
  <si>
    <t>0611020</t>
  </si>
  <si>
    <t>Надання загальної середньої освіти загальноосвітніми навчальними закладами ( в т. ч. школою-дитячим садком, інтернатом при школі), спеціалізованими школами, ліцеями, гімназіями, колегіумами</t>
  </si>
  <si>
    <t>0700000</t>
  </si>
  <si>
    <t>0710000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</si>
  <si>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</si>
  <si>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</si>
  <si>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0712010</t>
  </si>
  <si>
    <t>2030</t>
  </si>
  <si>
    <t>2080</t>
  </si>
  <si>
    <t>0800000</t>
  </si>
  <si>
    <t>0810000</t>
  </si>
  <si>
    <t>0810160</t>
  </si>
  <si>
    <t>0813031</t>
  </si>
  <si>
    <t>Забезпечення діяльності палаців i будинків культури, клубів, центрів дозвілля та iнших клубних закладів</t>
  </si>
  <si>
    <t>Експлуатація та технічне обслуговування житлового фонду</t>
  </si>
  <si>
    <t>6011</t>
  </si>
  <si>
    <t>1216030</t>
  </si>
  <si>
    <t>6030</t>
  </si>
  <si>
    <t>Організація благоустрою населених пунктів</t>
  </si>
  <si>
    <t>1216011</t>
  </si>
  <si>
    <t>1217310</t>
  </si>
  <si>
    <t>1217670</t>
  </si>
  <si>
    <t>7321</t>
  </si>
  <si>
    <t>Будівництво1 освітніх установ та закладів</t>
  </si>
  <si>
    <t>7324</t>
  </si>
  <si>
    <t>Будівництво1 установ та закладів культури</t>
  </si>
  <si>
    <t>7325</t>
  </si>
  <si>
    <t>Будівництво1 споруд, установ та закладів фізичної культури і спорту</t>
  </si>
  <si>
    <t>1517321</t>
  </si>
  <si>
    <t>1517324</t>
  </si>
  <si>
    <t>1517325</t>
  </si>
  <si>
    <t>1517330</t>
  </si>
  <si>
    <t>7330</t>
  </si>
  <si>
    <t>Будівництво1 інших об'єктів соціальної та виробничої інфраструктури комунальної власності</t>
  </si>
  <si>
    <t>1511010</t>
  </si>
  <si>
    <t>1511020</t>
  </si>
  <si>
    <t>1512010</t>
  </si>
  <si>
    <t>1512030</t>
  </si>
  <si>
    <t>1516030</t>
  </si>
  <si>
    <t>1517340</t>
  </si>
  <si>
    <t>7340</t>
  </si>
  <si>
    <t>Проектування, реставрація та охорона пам'яток архітектури</t>
  </si>
  <si>
    <t>1600000</t>
  </si>
  <si>
    <t>1610000</t>
  </si>
  <si>
    <t>1617340</t>
  </si>
  <si>
    <t>1900000</t>
  </si>
  <si>
    <t>1910000</t>
  </si>
  <si>
    <t>1910160</t>
  </si>
  <si>
    <t>1916030</t>
  </si>
  <si>
    <t>1917310</t>
  </si>
  <si>
    <t>1917670</t>
  </si>
  <si>
    <t>3700000</t>
  </si>
  <si>
    <t>3710000</t>
  </si>
  <si>
    <t>3710160</t>
  </si>
  <si>
    <t>3719770</t>
  </si>
  <si>
    <r>
      <t>Внески в статутний фонд</t>
    </r>
    <r>
      <rPr>
        <b/>
        <sz val="14"/>
        <rFont val="Times New Roman"/>
        <family val="1"/>
        <charset val="204"/>
      </rPr>
      <t xml:space="preserve"> КП "Електроавтотранс"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 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</si>
  <si>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>КП "Муніципальна варта"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</t>
    </r>
  </si>
  <si>
    <t>Амбулаторно-поліклінічна допомога населенню, крім первинної медичної допомоги</t>
  </si>
  <si>
    <t>5041</t>
  </si>
  <si>
    <t>Утримання та фінансова підтримка спортивних споруд</t>
  </si>
  <si>
    <t xml:space="preserve">Проект НЕФКО "Підвищення енергоефективності об'єктів бюджетної сфери м.Івано-Франківська"(кредитні кошти) </t>
  </si>
  <si>
    <t>Строк реалізації об'єкта (рік початку і рік завершення)</t>
  </si>
  <si>
    <t>Загальна вартість об'єкта, гривень</t>
  </si>
  <si>
    <t>Розподіл коштів бюджету розвитку за об'єктами у 2019 році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</si>
  <si>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</si>
  <si>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</si>
  <si>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</si>
  <si>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бюджету/відповідного виконавця, найменування бюджетної програми/підпрограми згідно з Типовою програмною класифікаціїю видатків та кредитування місцевих бюджетів</t>
  </si>
  <si>
    <t>Назва об'єкта відповідно до проектно-кошторисної документації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</si>
  <si>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</si>
  <si>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</si>
  <si>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Придбання обладнання та комп'ютерної техніки</t>
  </si>
  <si>
    <t>Придбання велосипедів</t>
  </si>
  <si>
    <t>Придбання, встановлення, підключення електронного табло</t>
  </si>
  <si>
    <t>Придбання болардів</t>
  </si>
  <si>
    <t>Придбання світлофорів переносних</t>
  </si>
  <si>
    <t>Придбання громадських вбиралень на кінцевих зупинках</t>
  </si>
  <si>
    <t>Закупівля озвучення в громадському транспорті</t>
  </si>
  <si>
    <t>Придбання урн на зупинки</t>
  </si>
  <si>
    <t>Придбання та встановлення сферичного дзеркала</t>
  </si>
  <si>
    <t xml:space="preserve">Облаштування громадської вбиральні </t>
  </si>
  <si>
    <t>Підключення до зовнішніх мереж вбиральні</t>
  </si>
  <si>
    <t>Монтаж нових та заміна старих дорожніх знаків та вказівників вулиць</t>
  </si>
  <si>
    <t>Нанесення дорожньої розмітки</t>
  </si>
  <si>
    <t xml:space="preserve">Облаштування освітлення нерегульованих переходів </t>
  </si>
  <si>
    <t>Влаштування антикишені</t>
  </si>
  <si>
    <t>Влаштування острівців безпеки</t>
  </si>
  <si>
    <t xml:space="preserve">Облаштування зупинок громадського транспорту </t>
  </si>
  <si>
    <t>Розробка паспортів парковок</t>
  </si>
  <si>
    <t>Розробка проектної документації «Схеми організації дорожнього руху»</t>
  </si>
  <si>
    <t>Розробка схем розташування зупинок громадського транспорту</t>
  </si>
  <si>
    <t>Монтаж закладних для встановлення електронного табло</t>
  </si>
  <si>
    <t xml:space="preserve">Підключення та обслуговування електронних табло на в'їздах в місто </t>
  </si>
  <si>
    <t>Встановлення електронних табло з температурними датчиками, датчиками руху, світловою інформацією</t>
  </si>
  <si>
    <t>Виготовлення та ремонт інформаційних табличок</t>
  </si>
  <si>
    <t>Будівництво світлофорного об'єкту на перехресті вул Галицька-Горбачевського–Калуське шосе</t>
  </si>
  <si>
    <t>Будівництво світлофорного об'єкту на перехресті вул. Коновальця - Сорохтея</t>
  </si>
  <si>
    <t>Будівництво світлофорного об'єкту на перехресті вул. Коновальця – Василишина-О.Довбуша (поворот на Чукалівку)</t>
  </si>
  <si>
    <t>Будівництво світлофорного об'єкту на перехресті вул. Довженка - Сухомлинського (навпроти маг. «Заравшан») (благоустрій)</t>
  </si>
  <si>
    <t>Будівництво світлофорного об'єкту на перехресті набережна ім. Стефаника -Кармелюка</t>
  </si>
  <si>
    <t>Будівництво світлофорного об'єкту на перехресті вул.Гординського - Чорновола - Сахарова</t>
  </si>
  <si>
    <t>0960</t>
  </si>
  <si>
    <t>2700000</t>
  </si>
  <si>
    <t>2710000</t>
  </si>
  <si>
    <t>1610160</t>
  </si>
  <si>
    <t>0210180</t>
  </si>
  <si>
    <t xml:space="preserve">Капітальний ремонт, реконструкція та реставрація </t>
  </si>
  <si>
    <t>Придбання комп'ютерної техніки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</si>
  <si>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</si>
  <si>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</si>
  <si>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3100000</t>
  </si>
  <si>
    <t>Департамент комунальних ресурсів</t>
  </si>
  <si>
    <t>3110000</t>
  </si>
  <si>
    <t>3110160</t>
  </si>
  <si>
    <t>Капітальний ремонт житла особам з інвалідністю внаслідок війни</t>
  </si>
  <si>
    <t>3710180</t>
  </si>
  <si>
    <t>0216086</t>
  </si>
  <si>
    <t>Викуп земельної ділянки в Хриплинській промзоні</t>
  </si>
  <si>
    <t>6086</t>
  </si>
  <si>
    <t>0610</t>
  </si>
  <si>
    <t>Інша діяльність щодо забезпечення житлом громадян</t>
  </si>
  <si>
    <t>1517370</t>
  </si>
  <si>
    <t>Реалізація інших заходів щодо соціально-економічного розвитку територій</t>
  </si>
  <si>
    <t>7370</t>
  </si>
  <si>
    <t>Програма "Освіта міста Івано-Франківська 2016-2020 роки"</t>
  </si>
  <si>
    <t>Капітальний ремонт лікарень міста</t>
  </si>
  <si>
    <t>Капітальний ремонт закладів культури</t>
  </si>
  <si>
    <t>Надання поворотної або безповоротної фінансової допомоги ПрАТ «Івано-Франківський локомотиворемонтний завод»</t>
  </si>
  <si>
    <t>Викуп земельних ділянок під кладовище у с. Чукалівка</t>
  </si>
  <si>
    <t>Капітальний ремонт об'єктів благоустрою</t>
  </si>
  <si>
    <t>Придбання сучасних меблів та комп’ютерного обладнання на забезпечення якісної, сучасної та доступної загальної середньої освіти «Нова українська школа»</t>
  </si>
  <si>
    <t>Будівництво об'єктів житлово-комунального господарства</t>
  </si>
  <si>
    <t>Управління економічного та інтеграційного розвитку</t>
  </si>
  <si>
    <t>Придбання основних засобів</t>
  </si>
  <si>
    <t>Розвиток комунального транспорту</t>
  </si>
  <si>
    <t>Утримання та розвиток автотранспорту</t>
  </si>
  <si>
    <t>1917411</t>
  </si>
  <si>
    <t>0451</t>
  </si>
  <si>
    <t>7411</t>
  </si>
  <si>
    <t>Будівництво моста через річку Бистриця Солотвинська та транспортної розв'язки в районі вул. Хіміків - Надрічна /ПВР + роботи/ (ІІІ черга – «Будівництво моста через річку Бистриця Солотвинська в районі вул. Хіміків - Надрічна /ПВР + роботи/»)</t>
  </si>
  <si>
    <t>0210160</t>
  </si>
  <si>
    <t>Встановлення апаратів I-box для запровадження електронної черги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</si>
  <si>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</si>
  <si>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</si>
  <si>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</si>
  <si>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0900000</t>
  </si>
  <si>
    <t>Служба у справах дітей виконавчого комітету міської ради</t>
  </si>
  <si>
    <t>0910000</t>
  </si>
  <si>
    <t>0910160</t>
  </si>
  <si>
    <t>Придбання комп’ютерної техніки та периферійного обладнання</t>
  </si>
  <si>
    <t>Капітальний ремонт приміщень</t>
  </si>
  <si>
    <t>1617330</t>
  </si>
  <si>
    <t>Виготовлення пам'ятників</t>
  </si>
  <si>
    <t>Міська цільова програма будівництва (придбання) доступного житла та молодіжного кредитування в місті Івано-Франківську на 2018-2022 роки"</t>
  </si>
  <si>
    <t>2710160</t>
  </si>
  <si>
    <t>Програма фінансової підтримки громадських організацій фізкультурно-спортивного спрямування, спортивних клубів та федерацій з видів спорту міста Івано-Франківська на   2015-2019 роки</t>
  </si>
  <si>
    <t>0218220</t>
  </si>
  <si>
    <t>8220</t>
  </si>
  <si>
    <t>0380</t>
  </si>
  <si>
    <t>Заходи та роботи з мобілізаційної підготовки місцевого значення</t>
  </si>
  <si>
    <t>Капітальний ремонт цокольного приміщення по вул. Січових Стрільців, 15</t>
  </si>
  <si>
    <t>0611010</t>
  </si>
  <si>
    <t>Капітальний ремонт дошкільних навчальних закладів</t>
  </si>
  <si>
    <t>Капітальний ремонт закладів освіти</t>
  </si>
  <si>
    <t xml:space="preserve">Капітальний ремонт </t>
  </si>
  <si>
    <t>0712030</t>
  </si>
  <si>
    <t>0712080</t>
  </si>
  <si>
    <t>КНП "ЦПМКДД" капітальний ремонт</t>
  </si>
  <si>
    <t>т Реставрація фасаду житлового будинку №44 по вул. Шевченка в м. Івано-Франківську(закінчення робіт)</t>
  </si>
  <si>
    <t>т Реставрація фасадів будинків по вул.. Л. Курбаса, 5,7,9 (закінчення робіт)</t>
  </si>
  <si>
    <t xml:space="preserve">Розробка ПКД з реставрації  будинку №30 по вул. Новгородській </t>
  </si>
  <si>
    <t>Капітальний ремонт вулиць (доріг) міста</t>
  </si>
  <si>
    <t>Капітальний ремонт прибудинкових територій та міжбудинкових проїздів</t>
  </si>
  <si>
    <t>Капітальний ремонт тротуарів та пішохідних доріжок</t>
  </si>
  <si>
    <t>Капітальний ремонт об'єктів водопровідно-каналізаційного господарства</t>
  </si>
  <si>
    <t>Капітальний ремонт інших об'єктів благоустрою міста</t>
  </si>
  <si>
    <t>Капітальний ремонт скверів (парків)</t>
  </si>
  <si>
    <t>Встановлення контейнерів для роздільного збору сміття та капітальний ремонт контейнерних майданчиків</t>
  </si>
  <si>
    <t>Влаштування газонів та клумб</t>
  </si>
  <si>
    <t>Забезпечення вільного доступу людей з обмеженими можливостями</t>
  </si>
  <si>
    <t>Влаштування "острівців безпеки" та організація дорожнього руху на вулицях міста</t>
  </si>
  <si>
    <t>Проектні роботи та експертиза проектів</t>
  </si>
  <si>
    <t>Встановлення лавок, урн та інших МАФ</t>
  </si>
  <si>
    <t>Реконструкція площі перед стоматкорпусом ІФНМУ на вул. Незалежності з улаштуванням фонтанів</t>
  </si>
  <si>
    <t>Капітальний ремонт тротуарів з влаштуванням велодоріжок</t>
  </si>
  <si>
    <t>Капітальний ремонт будинків, управління яких здійснюється ОСББ, ОК (Співфінансування)</t>
  </si>
  <si>
    <t>Влаштування модульних громадських вбиралень</t>
  </si>
  <si>
    <t>Освітлення фасадів</t>
  </si>
  <si>
    <t>Капітальний ремонт об'єктів зовнішнього освітлення міста</t>
  </si>
  <si>
    <t>Виготовлення проектів будівництва та реконструкції котелень</t>
  </si>
  <si>
    <t>1511070</t>
  </si>
  <si>
    <t>1070</t>
  </si>
  <si>
    <t>0922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</si>
  <si>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</si>
  <si>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Електропостачання та пусконаладка ІТП в навчально-реабілітаційному центрі по вул. Хоткевича, 52 (нефко)</t>
  </si>
  <si>
    <t>Капітальний ремонт приміщень комунального некомерційного підприємства "Івано-Франківський міський клінічний перинатальний центр"</t>
  </si>
  <si>
    <t>Капітальний ремонт спортивного залу Муніципального Центру дозвілля по вул. Набережній ім. В. Стефаника, 42 в м. Івано-Франківську</t>
  </si>
  <si>
    <t>Капітальний ремонт об'єктів транспортної інфраструктури міста</t>
  </si>
  <si>
    <t>Капітальний ремонт об'єктів комунального господарства</t>
  </si>
  <si>
    <t xml:space="preserve">Капітальний ремонт міжбудинкових проїздів та прибункових територій  </t>
  </si>
  <si>
    <t>Капітальний ремонт інших об'єктів</t>
  </si>
  <si>
    <t>Капітальний ремонт  вул. Вовчинецької (на ділянці від вул. Дучимінської до вул.Симеренка)</t>
  </si>
  <si>
    <t>Капітальний ремонт вул Січинського</t>
  </si>
  <si>
    <t xml:space="preserve">Капітальний ремонт вул. Військових Ветеранів </t>
  </si>
  <si>
    <t xml:space="preserve">Капітальний ремонт вул. Галицької (від роз'їзду на Калуське шосе до вул. Хіміків) </t>
  </si>
  <si>
    <t>Капітальний ремонт вул. Макогона (ПВР+ роботи)</t>
  </si>
  <si>
    <t>Капітальний ремонт вул. Надрічна (старої частини) в м. Івано-Франківську</t>
  </si>
  <si>
    <t>Капітальний ремонт вул. Підгірянки (на ділянці від вул. Стефаника до вул. Незалежності) (ПВР+ роботи)</t>
  </si>
  <si>
    <t xml:space="preserve">Капітальний ремонт вул. Ушинського </t>
  </si>
  <si>
    <t>Капітальний ремонт вул. Софіївка</t>
  </si>
  <si>
    <t>Капітальний ремонт вул. Левинського (ПВР+роботи)</t>
  </si>
  <si>
    <t>Капітальний ремонт пішохідної зони на вул. В.Стуса</t>
  </si>
  <si>
    <t>Капітальний ремонт прилеглої території до озера розташованого  поруч із ЗШ №21 та його очищення</t>
  </si>
  <si>
    <t>Капітальний ремонт нежитлових приміщень в буд.№89 на вул.Незалежності (АМУ) (ПВР+роботи)</t>
  </si>
  <si>
    <t>Капітальний ремонт приміщення міського центру освітніх інновацій по вул. Незалежності, 36 (ПВР+роботи)</t>
  </si>
  <si>
    <t xml:space="preserve">Будівництво вул. 24 Серпня </t>
  </si>
  <si>
    <t>Будівництво вул. Північний бульвар на ділянці від вул. Бельведерської до вул.Мирного (ПВР+роботи)</t>
  </si>
  <si>
    <t>Будівництво вулиці Стуса на ділянці від вул. Миколайчука до вул. 24 Серпня</t>
  </si>
  <si>
    <t>Будівництво дитячих та спортивних майданчиків (на виконання програми будівництва, реконструкції, капітального ремонту малих архітектурних форм дитячих спортивних та ігрових майданчиків в мікрорайонах та освітніх закладах м. Івано-Франківська на 2017-2020 роки)</t>
  </si>
  <si>
    <t>Будівництво каналізаційної мережі в селі Угорники Івано-Франківської міської ради  (ПВР+роботи)</t>
  </si>
  <si>
    <t>Будівництво каналізаційної мережі в селі Хриплин Івано-Франківської міської ради  (ПВР+роботи)</t>
  </si>
  <si>
    <t>Будівництво комплексного спортивного майданчика з полями для ігрових видів спорту в районі вулиць Симоненка, 3в – Вовчинецька, 202 (ПВР+роботи)</t>
  </si>
  <si>
    <t>Будівництво моста через річку Бистриця Солотвинська та транспортної розв'язки в районі вул. Хіміків - Надрічна /ПВР + роботи/ (ІІ черга – «Будівництво вулиці Хіміків на ділянці від ЗОШ № 24 до річки Бистриця Солотвинська в м. Івано-Франківську /ПВР + роботи/»)</t>
  </si>
  <si>
    <t>Будівництво моста через річку Бистриця Солотвинська та транспортної розв'язки в районі вул. Хіміків - Надрічна /ПВР + роботи/ ( І черга – «Будівництво транспортної розв’язки по вул. Надрічна в м. Івано-Франківську /ПВР + роботи/»)</t>
  </si>
  <si>
    <t>Будівництво скверу на вул. Січових Стрільців, 78 в м. Івано-Франківську</t>
  </si>
  <si>
    <t>Будівництво стадіону з штучним покриттям по вул. Пасічна, 55 в м. Івано-Франківську</t>
  </si>
  <si>
    <t>Нове будівництво  парку в межах вул. Хіміків-Целевича - під соціальний простір (ПВР+роботи)</t>
  </si>
  <si>
    <t>Нове будівництво господ.-побут. та дощового колекторів в мікрорайоні №7 в межах вул.Калуське шосе-Горбачевського-Ціолковського</t>
  </si>
  <si>
    <t>Реконструкція вул. Івасюка з влаштуванням велодоріжки (ПВР)</t>
  </si>
  <si>
    <t xml:space="preserve">Реконструкція нежитлових будівель на вул. Тарнавського, 12 в м. Івано-Франківську (ПВР+ роботи) </t>
  </si>
  <si>
    <t>Реконструкція перехрестя Івасюка-Незалежності-Микитинецька</t>
  </si>
  <si>
    <t>Реконструкція фізкультурно-оздоровчого комплексу "Електрон" по вул. С. Бандери, 12А в м. Івано-Франківську (ПВР+ роботи)</t>
  </si>
  <si>
    <t xml:space="preserve">Тролейбусна лінія "вул. Мазепи-Південний бульвар-Північний бульвар в м. Івано-Франківську. Нове будівництво." (ПВР) </t>
  </si>
  <si>
    <t xml:space="preserve">Тролейбусна лінія "вул. Січових Стрільців-Новгородська в м. Івано-Франківську. Нове будівництво." (ПВР) </t>
  </si>
  <si>
    <t>Капітальний ремонт мереж зовнішнього освітлення дворових територій ЗШ та ДНЗ</t>
  </si>
  <si>
    <t>Будівництво доріг</t>
  </si>
  <si>
    <t>Комунальні об'єкти</t>
  </si>
  <si>
    <t>Реконструкція об'єктів транспортної інфраструктури міста</t>
  </si>
  <si>
    <t xml:space="preserve">Реконструкція інших об'єктів </t>
  </si>
  <si>
    <t>Будівництво дит. садка в с. Микитинці</t>
  </si>
  <si>
    <t>Будівництво дитячого садка в м-ні "Каскад" (ПВР+роботи)</t>
  </si>
  <si>
    <t>Будівництво НВК ІІ-го пускового комплексу  ЗОШ № 6 в м-ні "Опришівці" (ПВР+роботи)</t>
  </si>
  <si>
    <t>Дитячий садок в с. Крихівці Івано-Франківської міської ради (нове будівництво)</t>
  </si>
  <si>
    <t>Нове будівництво дитячого садка в районі магазину "Епіцентр" в м. Івано-Франківську (ПВР)</t>
  </si>
  <si>
    <t>Нове будівництво дошкільного навчального закладу по вул. Чорновола (ПВР)</t>
  </si>
  <si>
    <t>Нове будівництво корпусу ЗШС №6 в м-ні "Пасічна" в м. Івано-Франківську (ПВР+роботи)</t>
  </si>
  <si>
    <t>Нове будівництво футбольного поля стандартних розмірів із синтетичним покриттям та влаштуванням спортивних майданчиків багатофункціонального призначення із штучним покриттям в ЗШ №24</t>
  </si>
  <si>
    <t>Реконструкція будівлі ЗШ № 26 по вул. Шухевичів, 27А в м. Івано-Франківську (ПВР)</t>
  </si>
  <si>
    <t>Реконструкція дитячого садка на вул. Ст. Бандери, 10а в м. Івано-Франківську (ПВР)</t>
  </si>
  <si>
    <t xml:space="preserve">Реконструкція дитячого садочка на вул. Гната Хоткевича, 11-А </t>
  </si>
  <si>
    <t>Реконструкція приміщення тиру в ЗОШ №4 на Південному бульварі, 24 в м. Івано-Франківську (ПВР)</t>
  </si>
  <si>
    <t xml:space="preserve">Розширення загальноосвітньої школи І-ІІ ступенів в с. Хриплин   (І п.к.) </t>
  </si>
  <si>
    <t>Будівництво</t>
  </si>
  <si>
    <t>Реконструкція</t>
  </si>
  <si>
    <t>Реконструкція Народного дому в селі Угорники Івано-Франківської міської ради</t>
  </si>
  <si>
    <t>Будівництво басейну в ФОК</t>
  </si>
  <si>
    <t>Проект НЕФКО "Підвищення енергоефективності об'єктів бюджетної сфери м.Івано-Франківська" (співфінансування І-й етап)</t>
  </si>
  <si>
    <t>Проект НЕФКО "Підвищення енергоефективності об'єктів бюджетної сфери м.Івано-Франківська" (співфінансування ІІ-й етап)</t>
  </si>
  <si>
    <t>Ремонт приміщень Центрального народного дому на вул. Тараса Шевченка,1 в м. Івано-Франківську /ремонтно-реставраційні роботи/ (ПВР+роботи)</t>
  </si>
  <si>
    <t>Ремонтно-реставраційні роботи даху та приміщень будинку пам"ятки містобудування і архітектури місцевого значення охоронний №6-іф (колишня жіноча вчительська семінарія 1911р) адмінбудинку на вул.Дністровська,28</t>
  </si>
  <si>
    <t>Ремонтно-реставраційні роботи даху та фасаду приміщень муніципального навчально-виробничого комбінату на вул. Новгородська, 15 пам’ятки архітектури місцевого значення (ПВР+роботи)</t>
  </si>
  <si>
    <t>Ремонтно-реставраційні роботи корпусу № 1 ЗОШ № 7 в м. Івано-Франківську (ПВР+роботи)</t>
  </si>
  <si>
    <t>1617670</t>
  </si>
  <si>
    <t>Капітальний ремонт вул. Крайківського (ПВР+роботи)</t>
  </si>
  <si>
    <t>0611090</t>
  </si>
  <si>
    <t>1090</t>
  </si>
  <si>
    <t>Надання позашкільної освіти позашкільними закладами освіти, заходи із позашкільної роботи з дітьми</t>
  </si>
  <si>
    <t>0613132</t>
  </si>
  <si>
    <t>3132</t>
  </si>
  <si>
    <t>1040</t>
  </si>
  <si>
    <t>Утримання клубів для підлітків за місцем проживання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</si>
  <si>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</si>
  <si>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</si>
  <si>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</si>
  <si>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КНП МКПЦ Придбання медичних меблів</t>
  </si>
  <si>
    <t>Ремонтно-реставраційні роботи з пристосування приміщень будинку ратуші на вул. Галицькій, 4а в місті Івано-Франківську для музею ратуші та інших громадських потреб</t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</si>
  <si>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>КП "Міська ритуальна служба"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</si>
  <si>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 xml:space="preserve">КП "Дирекція замовника" </t>
    </r>
    <r>
      <rPr>
        <sz val="14"/>
        <rFont val="Times New Roman"/>
        <family val="1"/>
        <charset val="204"/>
      </rPr>
      <t>для формування фонду власних оборотних засобів і засобів обігу (для модернізації житлового фонду)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</si>
  <si>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 xml:space="preserve">КП "Центр розвитку міста та рекреації" </t>
    </r>
    <r>
      <rPr>
        <sz val="14"/>
        <rFont val="Times New Roman"/>
        <family val="1"/>
        <charset val="204"/>
      </rPr>
      <t>для формування фонду власних оборотних засобів і засобів обігу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</si>
  <si>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 xml:space="preserve">КП "Полігон ТПВ" </t>
    </r>
    <r>
      <rPr>
        <sz val="14"/>
        <rFont val="Times New Roman"/>
        <family val="1"/>
        <charset val="204"/>
      </rPr>
      <t>для формування фонду власних оборотних засобів і засобів обігу</t>
    </r>
  </si>
  <si>
    <r>
      <t>Внески в статутний фонд</t>
    </r>
    <r>
      <rPr>
        <b/>
        <sz val="14"/>
        <rFont val="Times New Roman"/>
        <family val="1"/>
        <charset val="204"/>
      </rPr>
      <t xml:space="preserve"> ДМП «Івано-Франківськтеплокомуненерго» </t>
    </r>
    <r>
      <rPr>
        <sz val="14"/>
        <rFont val="Times New Roman"/>
        <family val="1"/>
        <charset val="204"/>
      </rPr>
      <t xml:space="preserve">для формування фонду власних оборотних засобів і засобів обігу   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</si>
  <si>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>КП "Івано-Франківськводоекотехпром"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</t>
    </r>
    <r>
      <rPr>
        <sz val="14"/>
        <color indexed="10"/>
        <rFont val="Times New Roman"/>
        <family val="1"/>
        <charset val="204"/>
      </rPr>
      <t xml:space="preserve"> 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</si>
  <si>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>КП "Івано-Франківськміськсвітло"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</si>
  <si>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 xml:space="preserve">КП "Муніципальна інвестиційна управляюча компанія" </t>
    </r>
    <r>
      <rPr>
        <sz val="14"/>
        <rFont val="Times New Roman"/>
        <family val="1"/>
        <charset val="204"/>
      </rPr>
      <t>для формування фонду власних оборотних засобів і засобів обігу (для модернізації житлового фонду в тому числі теплова модернізація)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</si>
  <si>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>КП "Дирекція замовника</t>
    </r>
    <r>
      <rPr>
        <sz val="14"/>
        <rFont val="Times New Roman"/>
        <family val="1"/>
        <charset val="204"/>
      </rPr>
      <t>" для формування фонду власних оборотних засобів і засобів обігу (для облаштування прибудинкових територій)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</si>
  <si>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 xml:space="preserve">КП "Муніципальна інвестиційна управляюча компанія" </t>
    </r>
    <r>
      <rPr>
        <sz val="14"/>
        <rFont val="Times New Roman"/>
        <family val="1"/>
        <charset val="204"/>
      </rPr>
      <t>для формування фонду власних оборотних засобів і засобів обігу (для облаштування прибудинкових територій)</t>
    </r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</si>
  <si>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>КП "Благоустрій"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</t>
    </r>
  </si>
  <si>
    <r>
      <t>Внески в статутний фонд</t>
    </r>
    <r>
      <rPr>
        <b/>
        <sz val="14"/>
        <rFont val="Times New Roman"/>
        <family val="1"/>
        <charset val="204"/>
      </rPr>
      <t xml:space="preserve"> ПрАТ «Івано-Франківський локомотиворемонтний завод»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</t>
    </r>
  </si>
  <si>
    <t>Капітальний ремонт вул. Гетьмана Мазепи в м. Івано-Франківську (від кільця вул. Набережна ім. Стефаника до вул. Гурика) 1-ша черга</t>
  </si>
  <si>
    <t>Організація дорожнього руху на перехресті вул. Г.Мазепи-Гурика</t>
  </si>
  <si>
    <t>Капітальний ремонт вул. Івана-Павла ІІ</t>
  </si>
  <si>
    <t>Капітальний ремонт вул. Петрушевича</t>
  </si>
  <si>
    <t>Капітальний ремонт вул. Крушельницької</t>
  </si>
  <si>
    <t>Капітальний ремонт вул. Курбаса</t>
  </si>
  <si>
    <t>Реконструкція перехрестя на вул. Довга – Берегова – Північний Бульвар із улаштуванням кільцевого руху в м. Івано-Франківську</t>
  </si>
  <si>
    <t>Капітальний ремонт вулиць та доріг міста (ПКД)</t>
  </si>
  <si>
    <t>Реконструкція даху будинку № 80 на вул. Коновальця в м. Івано-Франківську</t>
  </si>
  <si>
    <t>Капітальний ремонт даху у буд. № 147 на вул. Галицькій (1, 2, 3 під'їзди)</t>
  </si>
  <si>
    <t>Заміна вікон на сходових маршах у буд. № 28 на вул. Витвицького  (1,2 під'їзди)</t>
  </si>
  <si>
    <t>Реконструкція внутрішньобудинкових мереж електропостачання ж/б № 9а на вул. Довженка в м. ІФ</t>
  </si>
  <si>
    <t>Реконструкція внутрішньобудинкових мереж електропостачаня ж/б № 134 на вул. Галицькій в м. Івано-Франківську</t>
  </si>
  <si>
    <t>Викуп приміщень</t>
  </si>
  <si>
    <t>Капітальний ремонт проходу від площі Привокзальної до буд. № 3 на вул. Привокзальній</t>
  </si>
  <si>
    <t>Благоустрій території майданчика біля буд. № 179 на вул. Гетьмана Мазепи</t>
  </si>
  <si>
    <t>Капітальний ремонт проїзду на вул. Шевченка, 101</t>
  </si>
  <si>
    <t>Благоустрій території на розі вулиць Сухомлинського - Довженка</t>
  </si>
  <si>
    <t>Встановлення скейт-парку в м. Івано-Франківську</t>
  </si>
  <si>
    <t>Благоустрій зеленої зони в Опришівцях на розі вул. Челюскінців - Джерельна із встановленням дитячого майданчика</t>
  </si>
  <si>
    <t>Влаштування бетонної відмостки біля буд. № 2 на вул. Гарбарській</t>
  </si>
  <si>
    <t>Влаштування щебеневого покриття заїзду до буд. № 6 на вул. Карпатської Січі</t>
  </si>
  <si>
    <t>Благоустрій території в районі видавництва «Нова Зоря» на площі Міцкевича</t>
  </si>
  <si>
    <t>Капітальний ремонт зупинок громадського транспорту на вул. Юності</t>
  </si>
  <si>
    <t xml:space="preserve">Капітальний ремонт пішохідної доріжки та входу до під’їзду на вул. Г. Мазепи, 173 корп.3 </t>
  </si>
  <si>
    <t>Капітальний ремонт пішохідної зони з влаштуванням велодоріжки навколо міського озера на вул. Г. Мазепи І черга</t>
  </si>
  <si>
    <t>Капітальний ремонт пішохідної зони з влаштуванням велодоріжки навколо міського озера на вул. Г. Мазепи ІІ черга</t>
  </si>
  <si>
    <t>Капітальний ремонт пішохідної зони з влаштуванням велодоріжки навколо міського озера на вул. Г. Мазепи ІІІ черга</t>
  </si>
  <si>
    <t>Капітальний ремонт пішохідної зони з влаштуванням велодоріжки навколо міського озера на вул. Г. Мазепи ІV черга</t>
  </si>
  <si>
    <t>Капітальний ремонт пірсів, сходів та інших елементів благоустрою озера на вул. Г. Мазепи</t>
  </si>
  <si>
    <t>Капітальний ремонт станції для човнів на міському озері на вул. Г. Мазепи</t>
  </si>
  <si>
    <t>Реконструкція "станції для моржів" на міському озері на вул. Г.Мазепи</t>
  </si>
  <si>
    <t>Влаштування зовнішнього освітлення озера на вулиці Гетьмана Мазепи</t>
  </si>
  <si>
    <t xml:space="preserve">Придбання медичного обладнання </t>
  </si>
  <si>
    <t>Капітальний ремонт дошкільних закладів</t>
  </si>
  <si>
    <t>Капітальний ремонт вул. Снігуровича (ПВР+ роботи)</t>
  </si>
  <si>
    <t>Капітальний ремонт вул. Барнича (ПВР+ роботи)</t>
  </si>
  <si>
    <t>Фінансова підтримка культово-релігійним громадам (в т. ч. Будівництво УГКЦ «Пресвятої Трійці»(вул.Сухомлинського) - 1500,0 тис. грн.)</t>
  </si>
  <si>
    <t>Довгострокова програма фінансування мобілізаційних заходів та оборонної роботи Івано-Франківської міської ради на 2019-2023 роки</t>
  </si>
  <si>
    <t>Капітальний ремонт тротуару з влаштуванням велодоріжки на вул. Північний Бульвар в м. Івано-Франківську</t>
  </si>
  <si>
    <t>Капітальний ремонт</t>
  </si>
  <si>
    <t>Капітальний ремонт мереж електропостачання в буд. №19 на вул. Петлюри</t>
  </si>
  <si>
    <t>Організація дорожнього руху на кільцевій розв`язці Г. Мазепи-Довженка-Крихівецька-Набережної ім. В. Стефаника в м. Івано-Франківську (співфінансування)</t>
  </si>
  <si>
    <t>Встановлення камер відеоспостереження</t>
  </si>
  <si>
    <t>Капітальний ремонт зовнішніх електричних мереж ж/б на вул. Сорохтея 16,16а</t>
  </si>
  <si>
    <t xml:space="preserve">Капітальний ремонт Івано-Франківського територіальногго центру, вул. Коперніка, 1 </t>
  </si>
  <si>
    <t>Відшкодування за кредитами, залученими ОСББ у кредитно-фінансових установах на впровадження енергозберігаючих заходів</t>
  </si>
  <si>
    <t xml:space="preserve">Ремонт приміщення ГО «Івано-Франківська міська спілка сімей і родин загиблих, померлих та безвісти зниклих в зоні АТО» на вул. Військових Ветеранів, 10 А (приміщення № 365а)» </t>
  </si>
  <si>
    <t xml:space="preserve">Програма охорони культурної спадщини м. Івано-Франківська </t>
  </si>
  <si>
    <r>
      <t xml:space="preserve">Внески в статутний фонд </t>
    </r>
    <r>
      <rPr>
        <b/>
        <sz val="14"/>
        <rFont val="Times New Roman"/>
        <family val="1"/>
        <charset val="204"/>
      </rPr>
      <t>КП "Простір інноваційних Креацій "Палац"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</t>
    </r>
  </si>
  <si>
    <t>Будівництво багатоквартирного житлового будинку з приміщеннями поліклініки на базі об'єкту незавершеного будівництва по вул. Софіївка,39 в м. Івано-Франківську (ПВР+роботи)</t>
  </si>
  <si>
    <t>Капітальний ремонт міжбудинкових проїздів та прибудинкових територій</t>
  </si>
  <si>
    <t>Капітальний ремонт доріжки та прилеглої території між буд. №87-89 на вул. Мазепи та буд. №66-68 на вул. Шевченка</t>
  </si>
  <si>
    <t>Капітальний ремонт елементів фасаду навчально-реабілітаційного центру на вул. Гната Хоткевича, 52 в м. Івано-Франківську</t>
  </si>
  <si>
    <t>Капітальний ремонт І поверху в стаціонарі Комунального некомерційного підприємства "Міська дитяча клінічна лікарня Івано-Франківської міської ради" по вул. Чорновола, 44</t>
  </si>
  <si>
    <t>Капітальний ремонт інфекційного відділення (грудний блок) КНП "Міська дитяча клінічна лікарня івано-Франківської міської ради" на вул. Чорновола, 44</t>
  </si>
  <si>
    <t>Капітальний ремонт Народного дому «Княгинин»  на вул. Галицька, 40 в м. Івано-Франківську (ПВР+роботи)</t>
  </si>
  <si>
    <t>Будівництво котельні в с.Хриплин</t>
  </si>
  <si>
    <t>Капітальний ремонт вул. Озаркевича (ПВР+роботи)</t>
  </si>
  <si>
    <t>Капітальний ремонт вул. Індустріальна</t>
  </si>
  <si>
    <t>Капітальний ремонт вул. Республіканська</t>
  </si>
  <si>
    <t>Фільтратопровід від Полігону ТПВ в районі с. Рибне до точки врізки в міську каналізацію в м. Івано-Франківську</t>
  </si>
  <si>
    <t>Нове будівництво та капітальний ремонт мереж зовнішнього освітлення дворових територій</t>
  </si>
  <si>
    <t>Ремонт сходів та покриття балкону міської Ратуші</t>
  </si>
  <si>
    <t>Перелік об'єктів співфінансування, яких буде проводитись за рахунок коштів бюджету розвитку спеціального фонду міського бюджету та запозичень до міського бюджету м. Івано-Франківська у 2019 році</t>
  </si>
  <si>
    <t>Всього по переліку об'єктів співфінансування, яких буде проводитись за рахунок коштів бюджету розвитку спеціального фонду міського бюджету та запозичень до міського бюджету м. Івано-Франківська у 2019 році</t>
  </si>
  <si>
    <t>Придбання автобусів</t>
  </si>
  <si>
    <t>Придбання комп'ютерної техніки та периферійного обладнання</t>
  </si>
  <si>
    <t xml:space="preserve">Придбання комп'ютерної техніки та периферійного обладнання </t>
  </si>
  <si>
    <t>2017-2019</t>
  </si>
  <si>
    <t>2018-2019</t>
  </si>
  <si>
    <t>2017-2020</t>
  </si>
  <si>
    <t>2019-2020</t>
  </si>
  <si>
    <t>2018-2020</t>
  </si>
  <si>
    <t>2016-2019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</si>
</sst>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8" x14ac:knownFonts="1">
    <font>
      <sz val="10"/>
      <name val="Times New Roman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  <family val="2"/>
    </font>
    <font>
      <sz val="13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sz val="16"/>
      <color indexed="8"/>
      <name val="Calibri"/>
      <family val="2"/>
    </font>
    <font>
      <i/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16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1" fillId="0" borderId="0" xfId="0" applyFont="1" applyFill="1" applyAlignment="1">
      <alignment vertical="center" wrapText="1" shrinkToFit="1"/>
    </xf>
    <xf numFmtId="164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0" xfId="0" applyFont="1" applyFill="1" applyAlignment="1">
      <alignment horizontal="left" vertical="center" wrapText="1" shrinkToFit="1"/>
    </xf>
    <xf numFmtId="49" fontId="1" fillId="0" borderId="0" xfId="0" applyNumberFormat="1" applyFont="1" applyFill="1" applyAlignment="1">
      <alignment horizontal="center" vertical="center" wrapText="1" shrinkToFi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3" fontId="1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vertical="center" wrapText="1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 shrinkToFit="1"/>
    </xf>
    <xf numFmtId="164" fontId="3" fillId="0" borderId="1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1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Fill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wrapText="1" shrinkToFi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 shrinkToFit="1"/>
    </xf>
    <xf numFmtId="1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2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shrinkToFit="1"/>
    </xf>
    <xf numFmtId="4" fontId="14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/>
    </xf>
    <xf numFmtId="3" fontId="10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wrapText="1" shrinkToFit="1"/>
    </xf>
    <xf numFmtId="0" fontId="7" fillId="0" borderId="0" xfId="0" applyFont="1" applyFill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3" fillId="0" borderId="3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>
      <alignment vertical="center" wrapText="1"/>
    </xf>
    <xf numFmtId="4" fontId="14" fillId="0" borderId="5" xfId="0" applyNumberFormat="1" applyFont="1" applyFill="1" applyBorder="1" applyAlignment="1">
      <alignment horizontal="center" vertical="center" shrinkToFit="1"/>
    </xf>
    <xf numFmtId="4" fontId="1" fillId="0" borderId="5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 shrinkToFit="1"/>
    </xf>
    <xf numFmtId="1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 shrinkToFit="1"/>
    </xf>
    <xf numFmtId="3" fontId="1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 shrinkToFit="1"/>
    </xf>
    <xf numFmtId="0" fontId="1" fillId="0" borderId="1" xfId="2" applyNumberFormat="1" applyFont="1" applyFill="1" applyBorder="1" applyAlignment="1">
      <alignment horizontal="left" vertic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4" fillId="0" borderId="2" xfId="0" applyNumberFormat="1" applyFont="1" applyFill="1" applyBorder="1" applyAlignment="1">
      <alignment horizontal="center" vertical="top" wrapText="1"/>
    </xf>
    <xf numFmtId="0" fontId="1" fillId="0" borderId="1" xfId="2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1" fillId="0" borderId="5" xfId="0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left" vertical="center" wrapText="1" shrinkToFi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49" fontId="1" fillId="0" borderId="1" xfId="1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4" fontId="15" fillId="0" borderId="1" xfId="0" applyNumberFormat="1" applyFont="1" applyFill="1" applyBorder="1" applyAlignment="1">
      <alignment wrapText="1"/>
    </xf>
    <xf numFmtId="0" fontId="14" fillId="0" borderId="5" xfId="0" applyFont="1" applyFill="1" applyBorder="1" applyAlignment="1">
      <alignment wrapText="1"/>
    </xf>
    <xf numFmtId="0" fontId="14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8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49" fontId="8" fillId="0" borderId="0" xfId="0" applyNumberFormat="1" applyFont="1" applyFill="1" applyBorder="1" applyAlignment="1">
      <alignment horizontal="center" vertical="center" wrapText="1" shrinkToFit="1"/>
    </xf>
    <xf numFmtId="49" fontId="1" fillId="0" borderId="0" xfId="0" applyNumberFormat="1" applyFont="1" applyFill="1" applyBorder="1" applyAlignment="1">
      <alignment horizontal="center" vertical="center" wrapText="1" shrinkToFit="1"/>
    </xf>
    <xf numFmtId="9" fontId="10" fillId="0" borderId="1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Обычный_Лист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8"/>
  <sheetViews>
    <sheetView tabSelected="1" zoomScale="60" zoomScaleNormal="60" workbookViewId="0">
      <pane ySplit="7" topLeftCell="A346" activePane="bottomLeft" state="frozen"/>
      <selection pane="bottomLeft" activeCell="C351" sqref="C350:H351"/>
    </sheetView>
  </sheetViews>
  <sheetFormatPr defaultRowHeight="18.75" x14ac:dyDescent="0.2"/>
  <cols>
    <col min="1" max="1" width="26.5" style="22" customWidth="1"/>
    <col min="2" max="2" width="23" style="22" customWidth="1"/>
    <col min="3" max="3" width="24" style="22" customWidth="1"/>
    <col min="4" max="4" width="84.33203125" style="22" customWidth="1"/>
    <col min="5" max="5" width="93.83203125" style="21" customWidth="1"/>
    <col min="6" max="6" width="22.33203125" style="3" customWidth="1"/>
    <col min="7" max="7" width="24.1640625" style="3" customWidth="1"/>
    <col min="8" max="8" width="29" style="1" customWidth="1"/>
    <col min="9" max="9" width="24.5" style="3" customWidth="1"/>
    <col min="10" max="10" width="23.1640625" style="1" customWidth="1"/>
    <col min="11" max="12" width="9.33203125" style="1"/>
    <col min="13" max="13" width="33.33203125" style="1" customWidth="1"/>
    <col min="14" max="22" width="9.33203125" style="1"/>
    <col min="23" max="16384" width="9.33203125" style="2"/>
  </cols>
  <sheetData>
    <row r="1" spans="1:22" x14ac:dyDescent="0.2">
      <c r="F1" s="141"/>
      <c r="G1" s="54"/>
      <c r="H1" s="88"/>
      <c r="I1" s="54"/>
    </row>
    <row r="2" spans="1:22" ht="18.75" customHeight="1" x14ac:dyDescent="0.2">
      <c r="F2" s="164"/>
      <c r="G2" s="164"/>
      <c r="H2" s="164"/>
      <c r="I2" s="164"/>
    </row>
    <row r="3" spans="1:22" ht="18.75" customHeight="1" x14ac:dyDescent="0.2">
      <c r="F3" s="164"/>
      <c r="G3" s="164"/>
      <c r="H3" s="164"/>
      <c r="I3" s="164"/>
    </row>
    <row r="5" spans="1:22" ht="21.75" customHeight="1" x14ac:dyDescent="0.2">
      <c r="A5" s="165" t="s">
        <v>122</v>
      </c>
      <c r="B5" s="165"/>
      <c r="C5" s="165"/>
      <c r="D5" s="165"/>
      <c r="E5" s="165"/>
      <c r="F5" s="165"/>
      <c r="G5" s="165"/>
      <c r="H5" s="165"/>
      <c r="I5" s="165"/>
    </row>
    <row r="6" spans="1:22" ht="27.75" customHeight="1" x14ac:dyDescent="0.2">
      <c r="H6" s="87"/>
      <c r="I6" s="87" t="s">
        <v>0</v>
      </c>
    </row>
    <row r="7" spans="1:22" s="74" customFormat="1" ht="144.6" customHeight="1" x14ac:dyDescent="0.2">
      <c r="A7" s="23" t="s">
        <v>123</v>
      </c>
      <c r="B7" s="24" t="s">
        <v>124</v>
      </c>
      <c r="C7" s="24" t="s">
        <v>125</v>
      </c>
      <c r="D7" s="23" t="s">
        <v>126</v>
      </c>
      <c r="E7" s="25" t="s">
        <v>127</v>
      </c>
      <c r="F7" s="39" t="s">
        <v>120</v>
      </c>
      <c r="G7" s="39" t="s">
        <v>121</v>
      </c>
      <c r="H7" s="39" t="s">
        <v>128</v>
      </c>
      <c r="I7" s="39" t="s">
        <v>129</v>
      </c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</row>
    <row r="8" spans="1:22" s="55" customFormat="1" ht="30" customHeight="1" x14ac:dyDescent="0.2">
      <c r="A8" s="163" t="s">
        <v>44</v>
      </c>
      <c r="B8" s="163"/>
      <c r="C8" s="163"/>
      <c r="D8" s="163"/>
      <c r="E8" s="163"/>
      <c r="F8" s="163"/>
      <c r="G8" s="163"/>
      <c r="H8" s="163"/>
      <c r="I8" s="163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</row>
    <row r="9" spans="1:22" s="54" customFormat="1" ht="46.5" customHeight="1" x14ac:dyDescent="0.2">
      <c r="A9" s="39">
        <v>1500000</v>
      </c>
      <c r="B9" s="33"/>
      <c r="C9" s="33"/>
      <c r="D9" s="39" t="s">
        <v>27</v>
      </c>
      <c r="E9" s="64"/>
      <c r="F9" s="41"/>
      <c r="G9" s="41"/>
      <c r="H9" s="34">
        <f>H11+H13</f>
        <v>166040000</v>
      </c>
      <c r="I9" s="34"/>
    </row>
    <row r="10" spans="1:22" s="54" customFormat="1" ht="46.5" customHeight="1" x14ac:dyDescent="0.2">
      <c r="A10" s="39">
        <v>1510000</v>
      </c>
      <c r="B10" s="33"/>
      <c r="C10" s="33"/>
      <c r="D10" s="42" t="s">
        <v>27</v>
      </c>
      <c r="E10" s="64"/>
      <c r="F10" s="41"/>
      <c r="G10" s="41"/>
      <c r="H10" s="38"/>
      <c r="I10" s="34"/>
      <c r="M10" s="88"/>
    </row>
    <row r="11" spans="1:22" s="54" customFormat="1" ht="42.75" customHeight="1" x14ac:dyDescent="0.2">
      <c r="A11" s="36" t="s">
        <v>52</v>
      </c>
      <c r="B11" s="36" t="s">
        <v>53</v>
      </c>
      <c r="C11" s="36" t="s">
        <v>54</v>
      </c>
      <c r="D11" s="45" t="s">
        <v>55</v>
      </c>
      <c r="E11" s="40"/>
      <c r="F11" s="81"/>
      <c r="G11" s="81"/>
      <c r="H11" s="48">
        <f>SUM(H12:H12)</f>
        <v>20000000</v>
      </c>
      <c r="I11" s="38"/>
    </row>
    <row r="12" spans="1:22" s="55" customFormat="1" ht="75" x14ac:dyDescent="0.2">
      <c r="A12" s="36"/>
      <c r="B12" s="36"/>
      <c r="C12" s="36"/>
      <c r="D12" s="45"/>
      <c r="E12" s="122" t="s">
        <v>198</v>
      </c>
      <c r="F12" s="6" t="s">
        <v>416</v>
      </c>
      <c r="G12" s="79">
        <v>212346725</v>
      </c>
      <c r="H12" s="49">
        <v>20000000</v>
      </c>
      <c r="I12" s="123">
        <v>0.62</v>
      </c>
    </row>
    <row r="13" spans="1:22" s="54" customFormat="1" ht="54" customHeight="1" x14ac:dyDescent="0.2">
      <c r="A13" s="36" t="s">
        <v>90</v>
      </c>
      <c r="B13" s="36" t="s">
        <v>91</v>
      </c>
      <c r="C13" s="36" t="s">
        <v>54</v>
      </c>
      <c r="D13" s="45" t="s">
        <v>92</v>
      </c>
      <c r="E13" s="128"/>
      <c r="F13" s="81"/>
      <c r="G13" s="81"/>
      <c r="H13" s="48">
        <f>SUM(H14:H14)</f>
        <v>146040000</v>
      </c>
      <c r="I13" s="38"/>
      <c r="M13" s="88"/>
    </row>
    <row r="14" spans="1:22" s="55" customFormat="1" ht="37.5" x14ac:dyDescent="0.2">
      <c r="A14" s="36"/>
      <c r="B14" s="36"/>
      <c r="C14" s="36"/>
      <c r="D14" s="45"/>
      <c r="E14" s="66" t="s">
        <v>119</v>
      </c>
      <c r="F14" s="85"/>
      <c r="G14" s="84"/>
      <c r="H14" s="26">
        <v>146040000</v>
      </c>
      <c r="I14" s="97"/>
    </row>
    <row r="15" spans="1:22" s="55" customFormat="1" ht="36.75" customHeight="1" x14ac:dyDescent="0.2">
      <c r="A15" s="33" t="s">
        <v>104</v>
      </c>
      <c r="B15" s="7"/>
      <c r="C15" s="7"/>
      <c r="D15" s="7" t="s">
        <v>29</v>
      </c>
      <c r="E15" s="5"/>
      <c r="F15" s="4"/>
      <c r="G15" s="4"/>
      <c r="H15" s="34">
        <f>H17</f>
        <v>25600000</v>
      </c>
      <c r="I15" s="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 s="55" customFormat="1" ht="31.5" customHeight="1" x14ac:dyDescent="0.2">
      <c r="A16" s="33" t="s">
        <v>105</v>
      </c>
      <c r="B16" s="7"/>
      <c r="C16" s="7"/>
      <c r="D16" s="8" t="s">
        <v>29</v>
      </c>
      <c r="E16" s="5"/>
      <c r="F16" s="4"/>
      <c r="G16" s="4"/>
      <c r="H16" s="38"/>
      <c r="I16" s="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1" s="109" customFormat="1" x14ac:dyDescent="0.2">
      <c r="A17" s="36" t="s">
        <v>195</v>
      </c>
      <c r="B17" s="9" t="s">
        <v>197</v>
      </c>
      <c r="C17" s="9" t="s">
        <v>196</v>
      </c>
      <c r="D17" s="10" t="s">
        <v>194</v>
      </c>
      <c r="E17" s="40"/>
      <c r="F17" s="39"/>
      <c r="G17" s="61"/>
      <c r="H17" s="80">
        <f>SUM(H18)</f>
        <v>25600000</v>
      </c>
      <c r="I17" s="61"/>
    </row>
    <row r="18" spans="1:21" x14ac:dyDescent="0.2">
      <c r="A18" s="86"/>
      <c r="B18" s="86"/>
      <c r="C18" s="86"/>
      <c r="D18" s="86"/>
      <c r="E18" s="5" t="s">
        <v>193</v>
      </c>
      <c r="F18" s="6"/>
      <c r="G18" s="6"/>
      <c r="H18" s="49">
        <v>25600000</v>
      </c>
      <c r="I18" s="6"/>
    </row>
    <row r="19" spans="1:21" s="91" customFormat="1" ht="30" customHeight="1" x14ac:dyDescent="0.2">
      <c r="A19" s="92"/>
      <c r="B19" s="93"/>
      <c r="C19" s="93"/>
      <c r="D19" s="94"/>
      <c r="E19" s="89" t="s">
        <v>45</v>
      </c>
      <c r="F19" s="90"/>
      <c r="G19" s="90"/>
      <c r="H19" s="90">
        <f>H9+H15</f>
        <v>191640000</v>
      </c>
      <c r="I19" s="90"/>
    </row>
    <row r="20" spans="1:21" s="54" customFormat="1" ht="33" customHeight="1" x14ac:dyDescent="0.2">
      <c r="A20" s="162" t="s">
        <v>411</v>
      </c>
      <c r="B20" s="163"/>
      <c r="C20" s="163"/>
      <c r="D20" s="163"/>
      <c r="E20" s="163"/>
      <c r="F20" s="163"/>
      <c r="G20" s="163"/>
      <c r="H20" s="163"/>
      <c r="I20" s="163"/>
    </row>
    <row r="21" spans="1:21" s="16" customFormat="1" ht="24" customHeight="1" x14ac:dyDescent="0.2">
      <c r="A21" s="33" t="s">
        <v>39</v>
      </c>
      <c r="B21" s="33"/>
      <c r="C21" s="33"/>
      <c r="D21" s="33" t="s">
        <v>10</v>
      </c>
      <c r="E21" s="13"/>
      <c r="F21" s="4"/>
      <c r="G21" s="4"/>
      <c r="H21" s="34">
        <f>H32+H26+H30+H23+H35</f>
        <v>30650000</v>
      </c>
      <c r="I21" s="4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s="16" customFormat="1" ht="24" customHeight="1" x14ac:dyDescent="0.2">
      <c r="A22" s="33" t="s">
        <v>40</v>
      </c>
      <c r="B22" s="33"/>
      <c r="C22" s="33"/>
      <c r="D22" s="35" t="s">
        <v>10</v>
      </c>
      <c r="E22" s="13"/>
      <c r="F22" s="4"/>
      <c r="G22" s="4"/>
      <c r="H22" s="34"/>
      <c r="I22" s="4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s="109" customFormat="1" ht="56.25" x14ac:dyDescent="0.2">
      <c r="A23" s="9" t="s">
        <v>199</v>
      </c>
      <c r="B23" s="9" t="s">
        <v>63</v>
      </c>
      <c r="C23" s="9" t="s">
        <v>3</v>
      </c>
      <c r="D23" s="10" t="s">
        <v>64</v>
      </c>
      <c r="E23" s="116"/>
      <c r="F23" s="62"/>
      <c r="G23" s="117"/>
      <c r="H23" s="75">
        <f>SUM(H24:H25)</f>
        <v>620000</v>
      </c>
      <c r="I23" s="62"/>
    </row>
    <row r="24" spans="1:21" s="55" customFormat="1" ht="33.75" customHeight="1" x14ac:dyDescent="0.2">
      <c r="A24" s="36"/>
      <c r="B24" s="36"/>
      <c r="C24" s="36"/>
      <c r="D24" s="45"/>
      <c r="E24" s="128" t="s">
        <v>192</v>
      </c>
      <c r="F24" s="85"/>
      <c r="G24" s="84"/>
      <c r="H24" s="26">
        <v>500000</v>
      </c>
      <c r="I24" s="97"/>
    </row>
    <row r="25" spans="1:21" s="55" customFormat="1" ht="33.75" customHeight="1" x14ac:dyDescent="0.2">
      <c r="A25" s="36"/>
      <c r="B25" s="36"/>
      <c r="C25" s="36"/>
      <c r="D25" s="45"/>
      <c r="E25" s="13" t="s">
        <v>219</v>
      </c>
      <c r="F25" s="85"/>
      <c r="G25" s="84"/>
      <c r="H25" s="26">
        <v>120000</v>
      </c>
      <c r="I25" s="97"/>
    </row>
    <row r="26" spans="1:21" s="109" customFormat="1" x14ac:dyDescent="0.2">
      <c r="A26" s="36" t="s">
        <v>164</v>
      </c>
      <c r="B26" s="36" t="s">
        <v>2</v>
      </c>
      <c r="C26" s="36" t="s">
        <v>13</v>
      </c>
      <c r="D26" s="45" t="s">
        <v>43</v>
      </c>
      <c r="E26" s="116"/>
      <c r="F26" s="62"/>
      <c r="G26" s="117"/>
      <c r="H26" s="75">
        <f>SUM(H27:H29)</f>
        <v>5000000</v>
      </c>
      <c r="I26" s="62"/>
    </row>
    <row r="27" spans="1:21" s="55" customFormat="1" ht="33.75" customHeight="1" x14ac:dyDescent="0.2">
      <c r="A27" s="36"/>
      <c r="B27" s="36"/>
      <c r="C27" s="36"/>
      <c r="D27" s="45"/>
      <c r="E27" s="128" t="s">
        <v>176</v>
      </c>
      <c r="F27" s="85"/>
      <c r="G27" s="84"/>
      <c r="H27" s="26">
        <v>1000000</v>
      </c>
      <c r="I27" s="97"/>
    </row>
    <row r="28" spans="1:21" s="55" customFormat="1" ht="33.75" customHeight="1" x14ac:dyDescent="0.2">
      <c r="A28" s="36"/>
      <c r="B28" s="36"/>
      <c r="C28" s="36"/>
      <c r="D28" s="45"/>
      <c r="E28" s="128" t="s">
        <v>360</v>
      </c>
      <c r="F28" s="85"/>
      <c r="G28" s="84"/>
      <c r="H28" s="26">
        <v>1000000</v>
      </c>
      <c r="I28" s="97"/>
    </row>
    <row r="29" spans="1:21" s="55" customFormat="1" ht="33.75" customHeight="1" x14ac:dyDescent="0.2">
      <c r="A29" s="36"/>
      <c r="B29" s="36"/>
      <c r="C29" s="36"/>
      <c r="D29" s="45"/>
      <c r="E29" s="13" t="s">
        <v>187</v>
      </c>
      <c r="F29" s="85"/>
      <c r="G29" s="84"/>
      <c r="H29" s="26">
        <v>3000000</v>
      </c>
      <c r="I29" s="97"/>
    </row>
    <row r="30" spans="1:21" s="55" customFormat="1" ht="24.75" customHeight="1" x14ac:dyDescent="0.2">
      <c r="A30" s="36" t="s">
        <v>175</v>
      </c>
      <c r="B30" s="36" t="s">
        <v>177</v>
      </c>
      <c r="C30" s="36" t="s">
        <v>178</v>
      </c>
      <c r="D30" s="36" t="s">
        <v>179</v>
      </c>
      <c r="E30" s="128"/>
      <c r="F30" s="85"/>
      <c r="G30" s="84"/>
      <c r="H30" s="26">
        <f>SUM(H31)</f>
        <v>14000000</v>
      </c>
      <c r="I30" s="97"/>
    </row>
    <row r="31" spans="1:21" s="55" customFormat="1" ht="56.25" x14ac:dyDescent="0.2">
      <c r="A31" s="36"/>
      <c r="B31" s="36"/>
      <c r="C31" s="36"/>
      <c r="D31" s="45"/>
      <c r="E31" s="113" t="s">
        <v>212</v>
      </c>
      <c r="F31" s="114"/>
      <c r="G31" s="115"/>
      <c r="H31" s="26">
        <v>14000000</v>
      </c>
      <c r="I31" s="97"/>
    </row>
    <row r="32" spans="1:21" s="99" customFormat="1" ht="33" customHeight="1" x14ac:dyDescent="0.2">
      <c r="A32" s="36" t="s">
        <v>41</v>
      </c>
      <c r="B32" s="36" t="s">
        <v>42</v>
      </c>
      <c r="C32" s="36" t="s">
        <v>11</v>
      </c>
      <c r="D32" s="37" t="s">
        <v>12</v>
      </c>
      <c r="E32" s="40"/>
      <c r="F32" s="39"/>
      <c r="G32" s="39"/>
      <c r="H32" s="48">
        <f>SUM(H33:H34)</f>
        <v>11000000</v>
      </c>
      <c r="I32" s="39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</row>
    <row r="33" spans="1:21" s="16" customFormat="1" ht="37.5" x14ac:dyDescent="0.2">
      <c r="A33" s="36"/>
      <c r="B33" s="36"/>
      <c r="C33" s="36"/>
      <c r="D33" s="36"/>
      <c r="E33" s="13" t="s">
        <v>115</v>
      </c>
      <c r="F33" s="4"/>
      <c r="G33" s="4"/>
      <c r="H33" s="38">
        <v>1000000</v>
      </c>
      <c r="I33" s="4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s="16" customFormat="1" ht="56.25" x14ac:dyDescent="0.2">
      <c r="A34" s="36"/>
      <c r="B34" s="36"/>
      <c r="C34" s="36"/>
      <c r="D34" s="36"/>
      <c r="E34" s="13" t="s">
        <v>346</v>
      </c>
      <c r="F34" s="4"/>
      <c r="G34" s="4"/>
      <c r="H34" s="38">
        <v>10000000</v>
      </c>
      <c r="I34" s="4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s="16" customFormat="1" ht="37.5" x14ac:dyDescent="0.2">
      <c r="A35" s="36" t="s">
        <v>215</v>
      </c>
      <c r="B35" s="36" t="s">
        <v>216</v>
      </c>
      <c r="C35" s="36" t="s">
        <v>217</v>
      </c>
      <c r="D35" s="37" t="s">
        <v>218</v>
      </c>
      <c r="E35" s="54"/>
      <c r="F35" s="4"/>
      <c r="G35" s="4"/>
      <c r="H35" s="38">
        <f>SUM(H36)</f>
        <v>30000</v>
      </c>
      <c r="I35" s="4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s="16" customFormat="1" ht="56.25" x14ac:dyDescent="0.2">
      <c r="A36" s="36"/>
      <c r="B36" s="36"/>
      <c r="C36" s="36"/>
      <c r="D36" s="36"/>
      <c r="E36" s="13" t="s">
        <v>385</v>
      </c>
      <c r="F36" s="4"/>
      <c r="G36" s="4"/>
      <c r="H36" s="38">
        <v>30000</v>
      </c>
      <c r="I36" s="4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s="16" customFormat="1" ht="42.75" customHeight="1" x14ac:dyDescent="0.2">
      <c r="A37" s="33" t="s">
        <v>56</v>
      </c>
      <c r="B37" s="33"/>
      <c r="C37" s="33"/>
      <c r="D37" s="39" t="s">
        <v>34</v>
      </c>
      <c r="F37" s="41"/>
      <c r="G37" s="41"/>
      <c r="H37" s="34">
        <f>H41+H39+H45+H47+H49</f>
        <v>42000000</v>
      </c>
      <c r="I37" s="34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s="19" customFormat="1" ht="42.75" customHeight="1" x14ac:dyDescent="0.2">
      <c r="A38" s="33" t="s">
        <v>57</v>
      </c>
      <c r="B38" s="33"/>
      <c r="C38" s="33"/>
      <c r="D38" s="42" t="s">
        <v>34</v>
      </c>
      <c r="E38" s="40"/>
      <c r="F38" s="41"/>
      <c r="G38" s="41"/>
      <c r="H38" s="34"/>
      <c r="I38" s="34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1:21" s="71" customFormat="1" ht="28.5" customHeight="1" x14ac:dyDescent="0.2">
      <c r="A39" s="36" t="s">
        <v>220</v>
      </c>
      <c r="B39" s="36" t="s">
        <v>14</v>
      </c>
      <c r="C39" s="36" t="s">
        <v>15</v>
      </c>
      <c r="D39" s="43" t="s">
        <v>58</v>
      </c>
      <c r="E39" s="40"/>
      <c r="F39" s="41"/>
      <c r="G39" s="41"/>
      <c r="H39" s="48">
        <f>SUM(H40)</f>
        <v>650000</v>
      </c>
      <c r="I39" s="34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</row>
    <row r="40" spans="1:21" s="71" customFormat="1" ht="28.5" customHeight="1" x14ac:dyDescent="0.2">
      <c r="A40" s="36"/>
      <c r="B40" s="36"/>
      <c r="C40" s="36"/>
      <c r="D40" s="43"/>
      <c r="E40" s="5" t="s">
        <v>221</v>
      </c>
      <c r="F40" s="41"/>
      <c r="G40" s="41"/>
      <c r="H40" s="38">
        <v>650000</v>
      </c>
      <c r="I40" s="34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</row>
    <row r="41" spans="1:21" s="71" customFormat="1" ht="99.75" customHeight="1" x14ac:dyDescent="0.2">
      <c r="A41" s="36" t="s">
        <v>59</v>
      </c>
      <c r="B41" s="36" t="s">
        <v>16</v>
      </c>
      <c r="C41" s="36" t="s">
        <v>17</v>
      </c>
      <c r="D41" s="45" t="s">
        <v>60</v>
      </c>
      <c r="E41" s="101"/>
      <c r="F41" s="102"/>
      <c r="G41" s="102"/>
      <c r="H41" s="48">
        <f>SUM(H42:H44)</f>
        <v>40560000</v>
      </c>
      <c r="I41" s="34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</row>
    <row r="42" spans="1:21" ht="21" x14ac:dyDescent="0.35">
      <c r="A42" s="142"/>
      <c r="B42" s="142"/>
      <c r="C42" s="142"/>
      <c r="D42" s="143"/>
      <c r="E42" s="144" t="s">
        <v>183</v>
      </c>
      <c r="F42" s="144"/>
      <c r="G42" s="144"/>
      <c r="H42" s="126">
        <v>20000000</v>
      </c>
      <c r="I42" s="145"/>
    </row>
    <row r="43" spans="1:21" ht="21" x14ac:dyDescent="0.35">
      <c r="A43" s="142"/>
      <c r="B43" s="142"/>
      <c r="C43" s="142"/>
      <c r="D43" s="143"/>
      <c r="E43" s="146" t="s">
        <v>222</v>
      </c>
      <c r="F43" s="144"/>
      <c r="G43" s="144"/>
      <c r="H43" s="126">
        <v>3300000</v>
      </c>
      <c r="I43" s="145"/>
    </row>
    <row r="44" spans="1:21" ht="56.25" x14ac:dyDescent="0.35">
      <c r="A44" s="142"/>
      <c r="B44" s="142"/>
      <c r="C44" s="142"/>
      <c r="D44" s="143"/>
      <c r="E44" s="130" t="s">
        <v>189</v>
      </c>
      <c r="F44" s="144"/>
      <c r="G44" s="144"/>
      <c r="H44" s="131">
        <v>17260000</v>
      </c>
      <c r="I44" s="145"/>
    </row>
    <row r="45" spans="1:21" ht="37.5" x14ac:dyDescent="0.35">
      <c r="A45" s="36" t="s">
        <v>323</v>
      </c>
      <c r="B45" s="36" t="s">
        <v>324</v>
      </c>
      <c r="C45" s="36" t="s">
        <v>160</v>
      </c>
      <c r="D45" s="45" t="s">
        <v>325</v>
      </c>
      <c r="E45" s="101"/>
      <c r="F45" s="144"/>
      <c r="G45" s="144"/>
      <c r="H45" s="48">
        <f>SUM(H46)</f>
        <v>514000</v>
      </c>
      <c r="I45" s="145"/>
    </row>
    <row r="46" spans="1:21" ht="21" x14ac:dyDescent="0.35">
      <c r="A46" s="138"/>
      <c r="B46" s="138"/>
      <c r="C46" s="138"/>
      <c r="D46" s="100"/>
      <c r="E46" s="13" t="s">
        <v>387</v>
      </c>
      <c r="F46" s="144"/>
      <c r="G46" s="144"/>
      <c r="H46" s="131">
        <v>514000</v>
      </c>
      <c r="I46" s="145"/>
    </row>
    <row r="47" spans="1:21" ht="21" x14ac:dyDescent="0.35">
      <c r="A47" s="9" t="s">
        <v>326</v>
      </c>
      <c r="B47" s="9" t="s">
        <v>327</v>
      </c>
      <c r="C47" s="9" t="s">
        <v>328</v>
      </c>
      <c r="D47" s="10" t="s">
        <v>329</v>
      </c>
      <c r="E47" s="139"/>
      <c r="F47" s="144"/>
      <c r="G47" s="144"/>
      <c r="H47" s="48">
        <f>SUM(H48)</f>
        <v>40000</v>
      </c>
      <c r="I47" s="145"/>
    </row>
    <row r="48" spans="1:21" ht="21" x14ac:dyDescent="0.35">
      <c r="A48" s="36"/>
      <c r="B48" s="36"/>
      <c r="C48" s="36"/>
      <c r="D48" s="45"/>
      <c r="E48" s="13" t="s">
        <v>387</v>
      </c>
      <c r="F48" s="144"/>
      <c r="G48" s="144"/>
      <c r="H48" s="131">
        <v>40000</v>
      </c>
      <c r="I48" s="145"/>
    </row>
    <row r="49" spans="1:22" s="1" customFormat="1" ht="37.5" x14ac:dyDescent="0.35">
      <c r="A49" s="9" t="s">
        <v>330</v>
      </c>
      <c r="B49" s="9" t="s">
        <v>331</v>
      </c>
      <c r="C49" s="9" t="s">
        <v>18</v>
      </c>
      <c r="D49" s="10" t="s">
        <v>332</v>
      </c>
      <c r="E49" s="139"/>
      <c r="F49" s="144"/>
      <c r="G49" s="144"/>
      <c r="H49" s="48">
        <f>SUM(H50)</f>
        <v>236000</v>
      </c>
      <c r="I49" s="145"/>
    </row>
    <row r="50" spans="1:22" s="1" customFormat="1" ht="21" x14ac:dyDescent="0.35">
      <c r="A50" s="9"/>
      <c r="B50" s="9"/>
      <c r="C50" s="9"/>
      <c r="D50" s="10"/>
      <c r="E50" s="13" t="s">
        <v>387</v>
      </c>
      <c r="F50" s="144"/>
      <c r="G50" s="144"/>
      <c r="H50" s="131">
        <v>236000</v>
      </c>
      <c r="I50" s="145"/>
    </row>
    <row r="51" spans="1:22" s="71" customFormat="1" x14ac:dyDescent="0.2">
      <c r="A51" s="7" t="s">
        <v>61</v>
      </c>
      <c r="B51" s="7"/>
      <c r="C51" s="7"/>
      <c r="D51" s="7" t="s">
        <v>1</v>
      </c>
      <c r="E51" s="69"/>
      <c r="F51" s="25"/>
      <c r="G51" s="25"/>
      <c r="H51" s="14">
        <f>H53+H57+H59</f>
        <v>25012000</v>
      </c>
      <c r="I51" s="25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</row>
    <row r="52" spans="1:22" s="74" customFormat="1" x14ac:dyDescent="0.2">
      <c r="A52" s="7" t="s">
        <v>62</v>
      </c>
      <c r="B52" s="7"/>
      <c r="C52" s="7"/>
      <c r="D52" s="8" t="s">
        <v>1</v>
      </c>
      <c r="E52" s="69"/>
      <c r="F52" s="72"/>
      <c r="G52" s="72"/>
      <c r="H52" s="62"/>
      <c r="I52" s="72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</row>
    <row r="53" spans="1:22" ht="37.5" x14ac:dyDescent="0.2">
      <c r="A53" s="9" t="s">
        <v>65</v>
      </c>
      <c r="B53" s="9" t="s">
        <v>4</v>
      </c>
      <c r="C53" s="9" t="s">
        <v>5</v>
      </c>
      <c r="D53" s="10" t="s">
        <v>6</v>
      </c>
      <c r="E53" s="20"/>
      <c r="F53" s="6"/>
      <c r="G53" s="6"/>
      <c r="H53" s="75">
        <f>SUM(H54:H56)</f>
        <v>21571000</v>
      </c>
      <c r="I53" s="6"/>
    </row>
    <row r="54" spans="1:22" s="1" customFormat="1" x14ac:dyDescent="0.2">
      <c r="A54" s="77"/>
      <c r="B54" s="77"/>
      <c r="C54" s="77"/>
      <c r="D54" s="20"/>
      <c r="E54" s="147" t="s">
        <v>184</v>
      </c>
      <c r="F54" s="78"/>
      <c r="G54" s="78"/>
      <c r="H54" s="127">
        <v>20000000</v>
      </c>
      <c r="I54" s="78"/>
    </row>
    <row r="55" spans="1:22" s="1" customFormat="1" x14ac:dyDescent="0.2">
      <c r="A55" s="77"/>
      <c r="B55" s="77"/>
      <c r="C55" s="77"/>
      <c r="D55" s="20"/>
      <c r="E55" s="147" t="s">
        <v>380</v>
      </c>
      <c r="F55" s="78"/>
      <c r="G55" s="78"/>
      <c r="H55" s="127">
        <v>1063000</v>
      </c>
      <c r="I55" s="78"/>
    </row>
    <row r="56" spans="1:22" s="1" customFormat="1" x14ac:dyDescent="0.2">
      <c r="A56" s="77"/>
      <c r="B56" s="77"/>
      <c r="C56" s="77"/>
      <c r="D56" s="20"/>
      <c r="E56" s="147" t="s">
        <v>223</v>
      </c>
      <c r="F56" s="78"/>
      <c r="G56" s="78"/>
      <c r="H56" s="127">
        <v>508000</v>
      </c>
      <c r="I56" s="78"/>
    </row>
    <row r="57" spans="1:22" ht="37.5" x14ac:dyDescent="0.2">
      <c r="A57" s="9" t="s">
        <v>224</v>
      </c>
      <c r="B57" s="9" t="s">
        <v>66</v>
      </c>
      <c r="C57" s="9" t="s">
        <v>7</v>
      </c>
      <c r="D57" s="10" t="s">
        <v>8</v>
      </c>
      <c r="E57" s="20"/>
      <c r="F57" s="49"/>
      <c r="G57" s="6"/>
      <c r="H57" s="75">
        <f>SUM(H58)</f>
        <v>283000</v>
      </c>
      <c r="I57" s="49"/>
    </row>
    <row r="58" spans="1:22" s="1" customFormat="1" x14ac:dyDescent="0.2">
      <c r="A58" s="65"/>
      <c r="B58" s="65"/>
      <c r="C58" s="65"/>
      <c r="D58" s="66"/>
      <c r="E58" s="13" t="s">
        <v>333</v>
      </c>
      <c r="F58" s="38"/>
      <c r="G58" s="148"/>
      <c r="H58" s="149">
        <v>283000</v>
      </c>
      <c r="I58" s="38"/>
    </row>
    <row r="59" spans="1:22" ht="37.5" x14ac:dyDescent="0.2">
      <c r="A59" s="9" t="s">
        <v>225</v>
      </c>
      <c r="B59" s="9" t="s">
        <v>67</v>
      </c>
      <c r="C59" s="9" t="s">
        <v>9</v>
      </c>
      <c r="D59" s="10" t="s">
        <v>116</v>
      </c>
      <c r="E59" s="20"/>
      <c r="F59" s="49"/>
      <c r="G59" s="6"/>
      <c r="H59" s="75">
        <f>SUM(H60:H61)</f>
        <v>3158000</v>
      </c>
      <c r="I59" s="49"/>
    </row>
    <row r="60" spans="1:22" s="1" customFormat="1" x14ac:dyDescent="0.2">
      <c r="A60" s="67"/>
      <c r="B60" s="67"/>
      <c r="C60" s="67"/>
      <c r="D60" s="135"/>
      <c r="E60" s="147" t="s">
        <v>226</v>
      </c>
      <c r="F60" s="38"/>
      <c r="G60" s="148"/>
      <c r="H60" s="149">
        <v>487000</v>
      </c>
      <c r="I60" s="38"/>
    </row>
    <row r="61" spans="1:22" s="1" customFormat="1" x14ac:dyDescent="0.2">
      <c r="A61" s="65"/>
      <c r="B61" s="65"/>
      <c r="C61" s="65"/>
      <c r="D61" s="66"/>
      <c r="E61" s="147" t="s">
        <v>380</v>
      </c>
      <c r="F61" s="38"/>
      <c r="G61" s="148"/>
      <c r="H61" s="149">
        <v>2671000</v>
      </c>
      <c r="I61" s="38"/>
      <c r="M61" s="150"/>
    </row>
    <row r="62" spans="1:22" s="51" customFormat="1" ht="51.75" customHeight="1" x14ac:dyDescent="0.2">
      <c r="A62" s="33" t="s">
        <v>68</v>
      </c>
      <c r="B62" s="33"/>
      <c r="C62" s="33"/>
      <c r="D62" s="33" t="s">
        <v>22</v>
      </c>
      <c r="E62" s="40"/>
      <c r="F62" s="34"/>
      <c r="G62" s="41"/>
      <c r="H62" s="34">
        <f>H64+H68+H70</f>
        <v>1730000</v>
      </c>
      <c r="I62" s="34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</row>
    <row r="63" spans="1:22" s="51" customFormat="1" ht="45.75" customHeight="1" x14ac:dyDescent="0.2">
      <c r="A63" s="33" t="s">
        <v>69</v>
      </c>
      <c r="B63" s="33"/>
      <c r="C63" s="33"/>
      <c r="D63" s="35" t="s">
        <v>22</v>
      </c>
      <c r="E63" s="40"/>
      <c r="F63" s="34"/>
      <c r="G63" s="41"/>
      <c r="H63" s="34"/>
      <c r="I63" s="34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</row>
    <row r="64" spans="1:22" s="104" customFormat="1" ht="56.25" x14ac:dyDescent="0.2">
      <c r="A64" s="36" t="s">
        <v>70</v>
      </c>
      <c r="B64" s="9" t="s">
        <v>63</v>
      </c>
      <c r="C64" s="9" t="s">
        <v>3</v>
      </c>
      <c r="D64" s="10" t="s">
        <v>64</v>
      </c>
      <c r="E64" s="101"/>
      <c r="F64" s="44"/>
      <c r="G64" s="102"/>
      <c r="H64" s="48">
        <f>SUM(H65:H67)</f>
        <v>740000</v>
      </c>
      <c r="I64" s="44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</row>
    <row r="65" spans="1:22" s="1" customFormat="1" x14ac:dyDescent="0.2">
      <c r="A65" s="65"/>
      <c r="B65" s="67"/>
      <c r="C65" s="67"/>
      <c r="D65" s="11"/>
      <c r="E65" s="13" t="s">
        <v>130</v>
      </c>
      <c r="F65" s="38"/>
      <c r="G65" s="78"/>
      <c r="H65" s="38">
        <v>250000</v>
      </c>
      <c r="I65" s="38"/>
    </row>
    <row r="66" spans="1:22" s="1" customFormat="1" ht="37.5" x14ac:dyDescent="0.2">
      <c r="A66" s="65"/>
      <c r="B66" s="67"/>
      <c r="C66" s="67"/>
      <c r="D66" s="11"/>
      <c r="E66" s="13" t="s">
        <v>200</v>
      </c>
      <c r="F66" s="38"/>
      <c r="G66" s="78"/>
      <c r="H66" s="38">
        <v>300000</v>
      </c>
      <c r="I66" s="38"/>
    </row>
    <row r="67" spans="1:22" s="1" customFormat="1" x14ac:dyDescent="0.2">
      <c r="A67" s="65"/>
      <c r="B67" s="67"/>
      <c r="C67" s="67"/>
      <c r="D67" s="11"/>
      <c r="E67" s="13" t="s">
        <v>165</v>
      </c>
      <c r="F67" s="38"/>
      <c r="G67" s="78"/>
      <c r="H67" s="38">
        <v>190000</v>
      </c>
      <c r="I67" s="38"/>
    </row>
    <row r="68" spans="1:22" s="107" customFormat="1" ht="53.25" customHeight="1" x14ac:dyDescent="0.2">
      <c r="A68" s="36" t="s">
        <v>71</v>
      </c>
      <c r="B68" s="36" t="s">
        <v>35</v>
      </c>
      <c r="C68" s="36" t="s">
        <v>36</v>
      </c>
      <c r="D68" s="45" t="s">
        <v>46</v>
      </c>
      <c r="E68" s="46"/>
      <c r="F68" s="105"/>
      <c r="G68" s="105"/>
      <c r="H68" s="48">
        <f>SUM(H69)</f>
        <v>150000</v>
      </c>
      <c r="I68" s="44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</row>
    <row r="69" spans="1:22" s="1" customFormat="1" ht="37.5" x14ac:dyDescent="0.2">
      <c r="A69" s="65"/>
      <c r="B69" s="67"/>
      <c r="C69" s="67"/>
      <c r="D69" s="11"/>
      <c r="E69" s="13" t="s">
        <v>173</v>
      </c>
      <c r="F69" s="38"/>
      <c r="G69" s="78"/>
      <c r="H69" s="38">
        <v>150000</v>
      </c>
      <c r="I69" s="38"/>
    </row>
    <row r="70" spans="1:22" s="1" customFormat="1" ht="75" x14ac:dyDescent="0.2">
      <c r="A70" s="36" t="s">
        <v>201</v>
      </c>
      <c r="B70" s="36" t="s">
        <v>202</v>
      </c>
      <c r="C70" s="36" t="s">
        <v>16</v>
      </c>
      <c r="D70" s="45" t="s">
        <v>203</v>
      </c>
      <c r="E70" s="13"/>
      <c r="F70" s="38"/>
      <c r="G70" s="78"/>
      <c r="H70" s="38">
        <f>SUM(H71:H71)</f>
        <v>840000</v>
      </c>
      <c r="I70" s="38"/>
    </row>
    <row r="71" spans="1:22" s="1" customFormat="1" ht="37.5" x14ac:dyDescent="0.2">
      <c r="A71" s="65"/>
      <c r="B71" s="67"/>
      <c r="C71" s="67"/>
      <c r="D71" s="11"/>
      <c r="E71" s="13" t="s">
        <v>392</v>
      </c>
      <c r="F71" s="38"/>
      <c r="G71" s="78"/>
      <c r="H71" s="38">
        <v>840000</v>
      </c>
      <c r="I71" s="38"/>
    </row>
    <row r="72" spans="1:22" s="1" customFormat="1" ht="37.5" x14ac:dyDescent="0.2">
      <c r="A72" s="33" t="s">
        <v>204</v>
      </c>
      <c r="B72" s="33"/>
      <c r="C72" s="33"/>
      <c r="D72" s="39" t="s">
        <v>205</v>
      </c>
      <c r="E72" s="101"/>
      <c r="F72" s="34"/>
      <c r="G72" s="133"/>
      <c r="H72" s="34">
        <f>H74</f>
        <v>43000</v>
      </c>
      <c r="I72" s="34"/>
    </row>
    <row r="73" spans="1:22" s="1" customFormat="1" ht="37.5" x14ac:dyDescent="0.2">
      <c r="A73" s="33" t="s">
        <v>206</v>
      </c>
      <c r="B73" s="33"/>
      <c r="C73" s="33"/>
      <c r="D73" s="42" t="s">
        <v>205</v>
      </c>
      <c r="E73" s="101"/>
      <c r="F73" s="38"/>
      <c r="G73" s="78"/>
      <c r="H73" s="38"/>
      <c r="I73" s="38"/>
    </row>
    <row r="74" spans="1:22" s="1" customFormat="1" ht="56.25" x14ac:dyDescent="0.2">
      <c r="A74" s="36" t="s">
        <v>207</v>
      </c>
      <c r="B74" s="9" t="s">
        <v>63</v>
      </c>
      <c r="C74" s="9" t="s">
        <v>3</v>
      </c>
      <c r="D74" s="10" t="s">
        <v>64</v>
      </c>
      <c r="E74" s="101"/>
      <c r="F74" s="38"/>
      <c r="G74" s="78"/>
      <c r="H74" s="38">
        <f>SUM(H75)</f>
        <v>43000</v>
      </c>
      <c r="I74" s="38"/>
    </row>
    <row r="75" spans="1:22" s="1" customFormat="1" x14ac:dyDescent="0.2">
      <c r="A75" s="4"/>
      <c r="B75" s="12"/>
      <c r="C75" s="12"/>
      <c r="D75" s="4"/>
      <c r="E75" s="132" t="s">
        <v>208</v>
      </c>
      <c r="F75" s="38"/>
      <c r="G75" s="78"/>
      <c r="H75" s="38">
        <f>43000</f>
        <v>43000</v>
      </c>
      <c r="I75" s="38"/>
    </row>
    <row r="76" spans="1:22" s="55" customFormat="1" ht="37.5" x14ac:dyDescent="0.2">
      <c r="A76" s="39">
        <v>1000000</v>
      </c>
      <c r="B76" s="33"/>
      <c r="C76" s="33"/>
      <c r="D76" s="33" t="s">
        <v>23</v>
      </c>
      <c r="E76" s="46"/>
      <c r="F76" s="34"/>
      <c r="G76" s="41"/>
      <c r="H76" s="34">
        <f>H78</f>
        <v>5000000</v>
      </c>
      <c r="I76" s="3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</row>
    <row r="77" spans="1:22" s="55" customFormat="1" ht="38.25" customHeight="1" x14ac:dyDescent="0.2">
      <c r="A77" s="39">
        <v>1010000</v>
      </c>
      <c r="B77" s="33"/>
      <c r="C77" s="33"/>
      <c r="D77" s="35" t="s">
        <v>23</v>
      </c>
      <c r="E77" s="46"/>
      <c r="F77" s="34"/>
      <c r="G77" s="41"/>
      <c r="H77" s="34"/>
      <c r="I77" s="3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</row>
    <row r="78" spans="1:22" s="55" customFormat="1" ht="56.25" x14ac:dyDescent="0.2">
      <c r="A78" s="45">
        <v>1011100</v>
      </c>
      <c r="B78" s="36" t="s">
        <v>167</v>
      </c>
      <c r="C78" s="36" t="s">
        <v>160</v>
      </c>
      <c r="D78" s="36" t="s">
        <v>168</v>
      </c>
      <c r="E78" s="101"/>
      <c r="F78" s="34"/>
      <c r="G78" s="41"/>
      <c r="H78" s="48">
        <f>SUM(H79:H79)</f>
        <v>5000000</v>
      </c>
      <c r="I78" s="3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</row>
    <row r="79" spans="1:22" s="55" customFormat="1" x14ac:dyDescent="0.2">
      <c r="A79" s="4"/>
      <c r="B79" s="12"/>
      <c r="C79" s="12"/>
      <c r="D79" s="4"/>
      <c r="E79" s="20" t="s">
        <v>185</v>
      </c>
      <c r="F79" s="38"/>
      <c r="G79" s="78"/>
      <c r="H79" s="38">
        <v>5000000</v>
      </c>
      <c r="I79" s="3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</row>
    <row r="80" spans="1:22" s="16" customFormat="1" ht="37.5" x14ac:dyDescent="0.2">
      <c r="A80" s="33" t="s">
        <v>19</v>
      </c>
      <c r="B80" s="33"/>
      <c r="C80" s="33"/>
      <c r="D80" s="33" t="s">
        <v>20</v>
      </c>
      <c r="E80" s="40"/>
      <c r="F80" s="41"/>
      <c r="G80" s="41"/>
      <c r="H80" s="34">
        <f>H82</f>
        <v>1000000</v>
      </c>
      <c r="I80" s="34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</row>
    <row r="81" spans="1:22" s="16" customFormat="1" ht="37.5" x14ac:dyDescent="0.2">
      <c r="A81" s="33" t="s">
        <v>21</v>
      </c>
      <c r="B81" s="33"/>
      <c r="C81" s="33"/>
      <c r="D81" s="35" t="s">
        <v>20</v>
      </c>
      <c r="E81" s="40"/>
      <c r="F81" s="41"/>
      <c r="G81" s="41"/>
      <c r="H81" s="34"/>
      <c r="I81" s="34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</row>
    <row r="82" spans="1:22" s="16" customFormat="1" ht="33" customHeight="1" x14ac:dyDescent="0.2">
      <c r="A82" s="119">
        <v>1115041</v>
      </c>
      <c r="B82" s="36" t="s">
        <v>117</v>
      </c>
      <c r="C82" s="36" t="s">
        <v>18</v>
      </c>
      <c r="D82" s="45" t="s">
        <v>118</v>
      </c>
      <c r="E82" s="46"/>
      <c r="F82" s="47"/>
      <c r="G82" s="47"/>
      <c r="H82" s="48">
        <f>SUM(H83:H83)</f>
        <v>1000000</v>
      </c>
      <c r="I82" s="48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</row>
    <row r="83" spans="1:22" s="1" customFormat="1" ht="75" x14ac:dyDescent="0.2">
      <c r="A83" s="65"/>
      <c r="B83" s="67"/>
      <c r="C83" s="67"/>
      <c r="D83" s="11"/>
      <c r="E83" s="13" t="s">
        <v>214</v>
      </c>
      <c r="F83" s="38"/>
      <c r="G83" s="78"/>
      <c r="H83" s="38">
        <v>1000000</v>
      </c>
      <c r="I83" s="38"/>
    </row>
    <row r="84" spans="1:22" s="55" customFormat="1" ht="46.5" customHeight="1" x14ac:dyDescent="0.2">
      <c r="A84" s="39">
        <v>1200000</v>
      </c>
      <c r="B84" s="33"/>
      <c r="C84" s="33"/>
      <c r="D84" s="33" t="s">
        <v>25</v>
      </c>
      <c r="E84" s="46"/>
      <c r="F84" s="34"/>
      <c r="G84" s="41"/>
      <c r="H84" s="34">
        <f>H86+H94+H147+H156</f>
        <v>257100000</v>
      </c>
      <c r="I84" s="3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</row>
    <row r="85" spans="1:22" s="55" customFormat="1" ht="46.5" customHeight="1" x14ac:dyDescent="0.2">
      <c r="A85" s="39">
        <v>1210000</v>
      </c>
      <c r="B85" s="33"/>
      <c r="C85" s="33"/>
      <c r="D85" s="35" t="s">
        <v>25</v>
      </c>
      <c r="E85" s="46"/>
      <c r="F85" s="34"/>
      <c r="G85" s="41"/>
      <c r="H85" s="34"/>
      <c r="I85" s="3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</row>
    <row r="86" spans="1:22" s="111" customFormat="1" ht="40.5" customHeight="1" x14ac:dyDescent="0.2">
      <c r="A86" s="36" t="s">
        <v>78</v>
      </c>
      <c r="B86" s="36" t="s">
        <v>74</v>
      </c>
      <c r="C86" s="58" t="s">
        <v>26</v>
      </c>
      <c r="D86" s="36" t="s">
        <v>73</v>
      </c>
      <c r="E86" s="101"/>
      <c r="F86" s="44"/>
      <c r="G86" s="100"/>
      <c r="H86" s="48">
        <f>SUM(H87:H93)</f>
        <v>3210000</v>
      </c>
      <c r="I86" s="10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</row>
    <row r="87" spans="1:22" s="1" customFormat="1" x14ac:dyDescent="0.3">
      <c r="A87" s="65"/>
      <c r="B87" s="67"/>
      <c r="C87" s="67"/>
      <c r="D87" s="11"/>
      <c r="E87" s="151" t="s">
        <v>73</v>
      </c>
      <c r="F87" s="6"/>
      <c r="G87" s="6"/>
      <c r="H87" s="49">
        <v>1060000</v>
      </c>
      <c r="I87" s="38"/>
    </row>
    <row r="88" spans="1:22" s="1" customFormat="1" ht="56.25" x14ac:dyDescent="0.2">
      <c r="A88" s="65"/>
      <c r="B88" s="67"/>
      <c r="C88" s="67"/>
      <c r="D88" s="11"/>
      <c r="E88" s="5" t="s">
        <v>393</v>
      </c>
      <c r="F88" s="6"/>
      <c r="G88" s="6"/>
      <c r="H88" s="49">
        <v>300000</v>
      </c>
      <c r="I88" s="38"/>
    </row>
    <row r="89" spans="1:22" s="1" customFormat="1" ht="37.5" x14ac:dyDescent="0.2">
      <c r="A89" s="65"/>
      <c r="B89" s="67"/>
      <c r="C89" s="67"/>
      <c r="D89" s="11"/>
      <c r="E89" s="5" t="s">
        <v>244</v>
      </c>
      <c r="F89" s="6"/>
      <c r="G89" s="6"/>
      <c r="H89" s="49">
        <v>1500000</v>
      </c>
      <c r="I89" s="38"/>
    </row>
    <row r="90" spans="1:22" s="1" customFormat="1" ht="37.5" x14ac:dyDescent="0.2">
      <c r="A90" s="65"/>
      <c r="B90" s="67"/>
      <c r="C90" s="67"/>
      <c r="D90" s="11"/>
      <c r="E90" s="5" t="s">
        <v>356</v>
      </c>
      <c r="F90" s="6"/>
      <c r="G90" s="6"/>
      <c r="H90" s="49">
        <v>40000</v>
      </c>
      <c r="I90" s="38"/>
    </row>
    <row r="91" spans="1:22" s="1" customFormat="1" ht="37.5" x14ac:dyDescent="0.2">
      <c r="A91" s="65"/>
      <c r="B91" s="67"/>
      <c r="C91" s="67"/>
      <c r="D91" s="11"/>
      <c r="E91" s="5" t="s">
        <v>357</v>
      </c>
      <c r="F91" s="6"/>
      <c r="G91" s="6"/>
      <c r="H91" s="49">
        <v>50000</v>
      </c>
      <c r="I91" s="38"/>
    </row>
    <row r="92" spans="1:22" s="1" customFormat="1" ht="56.25" x14ac:dyDescent="0.2">
      <c r="A92" s="65"/>
      <c r="B92" s="67"/>
      <c r="C92" s="67"/>
      <c r="D92" s="11"/>
      <c r="E92" s="5" t="s">
        <v>394</v>
      </c>
      <c r="F92" s="6"/>
      <c r="G92" s="6"/>
      <c r="H92" s="49">
        <v>50000</v>
      </c>
      <c r="I92" s="38"/>
    </row>
    <row r="93" spans="1:22" s="1" customFormat="1" ht="37.5" x14ac:dyDescent="0.2">
      <c r="A93" s="65"/>
      <c r="B93" s="67"/>
      <c r="C93" s="67"/>
      <c r="D93" s="11"/>
      <c r="E93" s="5" t="s">
        <v>388</v>
      </c>
      <c r="F93" s="6"/>
      <c r="G93" s="6"/>
      <c r="H93" s="49">
        <v>210000</v>
      </c>
      <c r="I93" s="38"/>
    </row>
    <row r="94" spans="1:22" s="111" customFormat="1" ht="33.75" customHeight="1" x14ac:dyDescent="0.2">
      <c r="A94" s="36" t="s">
        <v>75</v>
      </c>
      <c r="B94" s="36" t="s">
        <v>76</v>
      </c>
      <c r="C94" s="36" t="s">
        <v>26</v>
      </c>
      <c r="D94" s="36" t="s">
        <v>77</v>
      </c>
      <c r="E94" s="101"/>
      <c r="F94" s="44"/>
      <c r="G94" s="100"/>
      <c r="H94" s="48">
        <f>SUM(H95:H146)</f>
        <v>149220000</v>
      </c>
      <c r="I94" s="10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</row>
    <row r="95" spans="1:22" s="1" customFormat="1" x14ac:dyDescent="0.2">
      <c r="A95" s="65"/>
      <c r="B95" s="67"/>
      <c r="C95" s="67"/>
      <c r="D95" s="11"/>
      <c r="E95" s="39" t="s">
        <v>230</v>
      </c>
      <c r="F95" s="38"/>
      <c r="G95" s="78"/>
      <c r="H95" s="38"/>
      <c r="I95" s="38"/>
    </row>
    <row r="96" spans="1:22" s="1" customFormat="1" ht="56.25" x14ac:dyDescent="0.2">
      <c r="A96" s="65"/>
      <c r="B96" s="67"/>
      <c r="C96" s="67"/>
      <c r="D96" s="11"/>
      <c r="E96" s="13" t="s">
        <v>347</v>
      </c>
      <c r="F96" s="38"/>
      <c r="G96" s="78"/>
      <c r="H96" s="38">
        <v>6640000</v>
      </c>
      <c r="I96" s="38"/>
    </row>
    <row r="97" spans="1:9" x14ac:dyDescent="0.2">
      <c r="A97" s="65"/>
      <c r="B97" s="67"/>
      <c r="C97" s="67"/>
      <c r="D97" s="11"/>
      <c r="E97" s="13" t="s">
        <v>349</v>
      </c>
      <c r="F97" s="38"/>
      <c r="G97" s="78"/>
      <c r="H97" s="38">
        <v>7000000</v>
      </c>
      <c r="I97" s="38"/>
    </row>
    <row r="98" spans="1:9" x14ac:dyDescent="0.2">
      <c r="A98" s="65"/>
      <c r="B98" s="67"/>
      <c r="C98" s="67"/>
      <c r="D98" s="11"/>
      <c r="E98" s="13" t="s">
        <v>350</v>
      </c>
      <c r="F98" s="38"/>
      <c r="G98" s="78"/>
      <c r="H98" s="38">
        <v>4600000</v>
      </c>
      <c r="I98" s="38"/>
    </row>
    <row r="99" spans="1:9" x14ac:dyDescent="0.2">
      <c r="A99" s="65"/>
      <c r="B99" s="67"/>
      <c r="C99" s="67"/>
      <c r="D99" s="11"/>
      <c r="E99" s="13" t="s">
        <v>351</v>
      </c>
      <c r="F99" s="38"/>
      <c r="G99" s="78"/>
      <c r="H99" s="38">
        <f>1500000</f>
        <v>1500000</v>
      </c>
      <c r="I99" s="38"/>
    </row>
    <row r="100" spans="1:9" x14ac:dyDescent="0.2">
      <c r="A100" s="65"/>
      <c r="B100" s="67"/>
      <c r="C100" s="67"/>
      <c r="D100" s="11"/>
      <c r="E100" s="13" t="s">
        <v>352</v>
      </c>
      <c r="F100" s="38"/>
      <c r="G100" s="78"/>
      <c r="H100" s="38">
        <f>1500000</f>
        <v>1500000</v>
      </c>
      <c r="I100" s="38"/>
    </row>
    <row r="101" spans="1:9" ht="56.25" x14ac:dyDescent="0.2">
      <c r="A101" s="65"/>
      <c r="B101" s="67"/>
      <c r="C101" s="67"/>
      <c r="D101" s="11"/>
      <c r="E101" s="13" t="s">
        <v>389</v>
      </c>
      <c r="F101" s="38"/>
      <c r="G101" s="78"/>
      <c r="H101" s="38">
        <f>3060000</f>
        <v>3060000</v>
      </c>
      <c r="I101" s="38"/>
    </row>
    <row r="102" spans="1:9" x14ac:dyDescent="0.2">
      <c r="A102" s="65"/>
      <c r="B102" s="67"/>
      <c r="C102" s="67"/>
      <c r="D102" s="11"/>
      <c r="E102" s="13" t="s">
        <v>354</v>
      </c>
      <c r="F102" s="38"/>
      <c r="G102" s="78"/>
      <c r="H102" s="38">
        <v>800000</v>
      </c>
      <c r="I102" s="38"/>
    </row>
    <row r="103" spans="1:9" ht="37.5" x14ac:dyDescent="0.2">
      <c r="A103" s="65"/>
      <c r="B103" s="67"/>
      <c r="C103" s="67"/>
      <c r="D103" s="11"/>
      <c r="E103" s="25" t="s">
        <v>398</v>
      </c>
      <c r="F103" s="38"/>
      <c r="G103" s="78"/>
      <c r="H103" s="38"/>
      <c r="I103" s="38"/>
    </row>
    <row r="104" spans="1:9" ht="37.5" x14ac:dyDescent="0.2">
      <c r="A104" s="65"/>
      <c r="B104" s="67"/>
      <c r="C104" s="67"/>
      <c r="D104" s="11"/>
      <c r="E104" s="13" t="s">
        <v>231</v>
      </c>
      <c r="F104" s="38"/>
      <c r="G104" s="78"/>
      <c r="H104" s="38">
        <v>55000000</v>
      </c>
      <c r="I104" s="38"/>
    </row>
    <row r="105" spans="1:9" ht="37.5" x14ac:dyDescent="0.2">
      <c r="A105" s="65"/>
      <c r="B105" s="67"/>
      <c r="C105" s="67"/>
      <c r="D105" s="11"/>
      <c r="E105" s="13" t="s">
        <v>361</v>
      </c>
      <c r="F105" s="38"/>
      <c r="G105" s="78"/>
      <c r="H105" s="38">
        <v>1100000</v>
      </c>
      <c r="I105" s="38"/>
    </row>
    <row r="106" spans="1:9" x14ac:dyDescent="0.2">
      <c r="A106" s="65"/>
      <c r="B106" s="67"/>
      <c r="C106" s="67"/>
      <c r="D106" s="11"/>
      <c r="E106" s="13" t="s">
        <v>363</v>
      </c>
      <c r="F106" s="38"/>
      <c r="G106" s="78"/>
      <c r="H106" s="38">
        <v>80000</v>
      </c>
      <c r="I106" s="38"/>
    </row>
    <row r="107" spans="1:9" x14ac:dyDescent="0.2">
      <c r="A107" s="65"/>
      <c r="B107" s="67"/>
      <c r="C107" s="67"/>
      <c r="D107" s="11"/>
      <c r="E107" s="25" t="s">
        <v>232</v>
      </c>
      <c r="F107" s="38"/>
      <c r="G107" s="78"/>
      <c r="H107" s="38"/>
      <c r="I107" s="38"/>
    </row>
    <row r="108" spans="1:9" x14ac:dyDescent="0.2">
      <c r="A108" s="65"/>
      <c r="B108" s="67"/>
      <c r="C108" s="67"/>
      <c r="D108" s="11"/>
      <c r="E108" s="13" t="s">
        <v>232</v>
      </c>
      <c r="F108" s="38"/>
      <c r="G108" s="78"/>
      <c r="H108" s="38">
        <f>3700000</f>
        <v>3700000</v>
      </c>
      <c r="I108" s="38"/>
    </row>
    <row r="109" spans="1:9" x14ac:dyDescent="0.2">
      <c r="A109" s="65"/>
      <c r="B109" s="67"/>
      <c r="C109" s="67"/>
      <c r="D109" s="11"/>
      <c r="E109" s="13" t="s">
        <v>243</v>
      </c>
      <c r="F109" s="38"/>
      <c r="G109" s="78"/>
      <c r="H109" s="38">
        <f>3000000</f>
        <v>3000000</v>
      </c>
      <c r="I109" s="38"/>
    </row>
    <row r="110" spans="1:9" ht="37.5" x14ac:dyDescent="0.2">
      <c r="A110" s="65"/>
      <c r="B110" s="67"/>
      <c r="C110" s="67"/>
      <c r="D110" s="11"/>
      <c r="E110" s="13" t="s">
        <v>386</v>
      </c>
      <c r="F110" s="38"/>
      <c r="G110" s="78"/>
      <c r="H110" s="38">
        <v>6000000</v>
      </c>
      <c r="I110" s="38"/>
    </row>
    <row r="111" spans="1:9" ht="37.5" x14ac:dyDescent="0.2">
      <c r="A111" s="65"/>
      <c r="B111" s="67"/>
      <c r="C111" s="67"/>
      <c r="D111" s="11"/>
      <c r="E111" s="13" t="s">
        <v>372</v>
      </c>
      <c r="F111" s="38"/>
      <c r="G111" s="78"/>
      <c r="H111" s="38">
        <v>2500000</v>
      </c>
      <c r="I111" s="38"/>
    </row>
    <row r="112" spans="1:9" ht="37.5" x14ac:dyDescent="0.2">
      <c r="A112" s="65"/>
      <c r="B112" s="67"/>
      <c r="C112" s="67"/>
      <c r="D112" s="11"/>
      <c r="E112" s="13" t="s">
        <v>373</v>
      </c>
      <c r="F112" s="38"/>
      <c r="G112" s="78"/>
      <c r="H112" s="38">
        <v>13000000</v>
      </c>
      <c r="I112" s="38"/>
    </row>
    <row r="113" spans="1:9" ht="37.5" x14ac:dyDescent="0.2">
      <c r="A113" s="65"/>
      <c r="B113" s="67"/>
      <c r="C113" s="67"/>
      <c r="D113" s="11"/>
      <c r="E113" s="13" t="s">
        <v>374</v>
      </c>
      <c r="F113" s="38"/>
      <c r="G113" s="78"/>
      <c r="H113" s="38">
        <v>500000</v>
      </c>
      <c r="I113" s="38"/>
    </row>
    <row r="114" spans="1:9" ht="37.5" x14ac:dyDescent="0.2">
      <c r="A114" s="65"/>
      <c r="B114" s="67"/>
      <c r="C114" s="67"/>
      <c r="D114" s="11"/>
      <c r="E114" s="13" t="s">
        <v>375</v>
      </c>
      <c r="F114" s="38"/>
      <c r="G114" s="78"/>
      <c r="H114" s="38">
        <v>100000</v>
      </c>
      <c r="I114" s="38"/>
    </row>
    <row r="115" spans="1:9" ht="37.5" x14ac:dyDescent="0.2">
      <c r="A115" s="65"/>
      <c r="B115" s="67"/>
      <c r="C115" s="67"/>
      <c r="D115" s="11"/>
      <c r="E115" s="13" t="s">
        <v>371</v>
      </c>
      <c r="F115" s="38"/>
      <c r="G115" s="78"/>
      <c r="H115" s="38">
        <v>49900</v>
      </c>
      <c r="I115" s="38"/>
    </row>
    <row r="116" spans="1:9" ht="37.5" x14ac:dyDescent="0.2">
      <c r="A116" s="65"/>
      <c r="B116" s="67"/>
      <c r="C116" s="67"/>
      <c r="D116" s="11"/>
      <c r="E116" s="13" t="s">
        <v>399</v>
      </c>
      <c r="F116" s="38"/>
      <c r="G116" s="78"/>
      <c r="H116" s="38">
        <v>450000</v>
      </c>
      <c r="I116" s="38"/>
    </row>
    <row r="117" spans="1:9" ht="37.5" x14ac:dyDescent="0.2">
      <c r="A117" s="65"/>
      <c r="B117" s="67"/>
      <c r="C117" s="67"/>
      <c r="D117" s="11"/>
      <c r="E117" s="13" t="s">
        <v>368</v>
      </c>
      <c r="F117" s="38"/>
      <c r="G117" s="78"/>
      <c r="H117" s="38">
        <v>15000</v>
      </c>
      <c r="I117" s="38"/>
    </row>
    <row r="118" spans="1:9" ht="37.5" x14ac:dyDescent="0.2">
      <c r="A118" s="65"/>
      <c r="B118" s="67"/>
      <c r="C118" s="67"/>
      <c r="D118" s="11"/>
      <c r="E118" s="25" t="s">
        <v>233</v>
      </c>
      <c r="F118" s="38"/>
      <c r="G118" s="78"/>
      <c r="H118" s="38"/>
      <c r="I118" s="38"/>
    </row>
    <row r="119" spans="1:9" ht="37.5" x14ac:dyDescent="0.2">
      <c r="A119" s="65"/>
      <c r="B119" s="67"/>
      <c r="C119" s="67"/>
      <c r="D119" s="11"/>
      <c r="E119" s="13" t="s">
        <v>233</v>
      </c>
      <c r="F119" s="38"/>
      <c r="G119" s="78"/>
      <c r="H119" s="38">
        <v>2600000</v>
      </c>
      <c r="I119" s="38"/>
    </row>
    <row r="120" spans="1:9" x14ac:dyDescent="0.2">
      <c r="A120" s="65"/>
      <c r="B120" s="67"/>
      <c r="C120" s="67"/>
      <c r="D120" s="11"/>
      <c r="E120" s="25" t="s">
        <v>247</v>
      </c>
      <c r="F120" s="38"/>
      <c r="G120" s="78"/>
      <c r="H120" s="38"/>
      <c r="I120" s="38"/>
    </row>
    <row r="121" spans="1:9" x14ac:dyDescent="0.2">
      <c r="A121" s="65"/>
      <c r="B121" s="67"/>
      <c r="C121" s="67"/>
      <c r="D121" s="11"/>
      <c r="E121" s="20" t="s">
        <v>247</v>
      </c>
      <c r="F121" s="38"/>
      <c r="G121" s="78"/>
      <c r="H121" s="38">
        <v>3000000</v>
      </c>
      <c r="I121" s="38"/>
    </row>
    <row r="122" spans="1:9" x14ac:dyDescent="0.2">
      <c r="A122" s="65"/>
      <c r="B122" s="67"/>
      <c r="C122" s="67"/>
      <c r="D122" s="11"/>
      <c r="E122" s="13" t="s">
        <v>246</v>
      </c>
      <c r="F122" s="38"/>
      <c r="G122" s="78"/>
      <c r="H122" s="38">
        <v>1000000</v>
      </c>
      <c r="I122" s="38"/>
    </row>
    <row r="123" spans="1:9" ht="37.5" x14ac:dyDescent="0.2">
      <c r="A123" s="65"/>
      <c r="B123" s="67"/>
      <c r="C123" s="67"/>
      <c r="D123" s="11"/>
      <c r="E123" s="13" t="s">
        <v>379</v>
      </c>
      <c r="F123" s="38"/>
      <c r="G123" s="78"/>
      <c r="H123" s="38">
        <v>1792000</v>
      </c>
      <c r="I123" s="38"/>
    </row>
    <row r="124" spans="1:9" ht="37.5" x14ac:dyDescent="0.2">
      <c r="A124" s="65"/>
      <c r="B124" s="67"/>
      <c r="C124" s="67"/>
      <c r="D124" s="11"/>
      <c r="E124" s="13" t="s">
        <v>391</v>
      </c>
      <c r="F124" s="38"/>
      <c r="G124" s="78"/>
      <c r="H124" s="38">
        <v>485000</v>
      </c>
      <c r="I124" s="38"/>
    </row>
    <row r="125" spans="1:9" x14ac:dyDescent="0.2">
      <c r="A125" s="65"/>
      <c r="B125" s="67"/>
      <c r="C125" s="67"/>
      <c r="D125" s="11"/>
      <c r="E125" s="39" t="s">
        <v>234</v>
      </c>
      <c r="F125" s="38"/>
      <c r="G125" s="78"/>
      <c r="H125" s="38"/>
      <c r="I125" s="38"/>
    </row>
    <row r="126" spans="1:9" x14ac:dyDescent="0.2">
      <c r="A126" s="65"/>
      <c r="B126" s="67"/>
      <c r="C126" s="67"/>
      <c r="D126" s="11"/>
      <c r="E126" s="13" t="s">
        <v>241</v>
      </c>
      <c r="F126" s="38"/>
      <c r="G126" s="78"/>
      <c r="H126" s="38">
        <v>2200000</v>
      </c>
      <c r="I126" s="38"/>
    </row>
    <row r="127" spans="1:9" ht="37.5" x14ac:dyDescent="0.2">
      <c r="A127" s="65"/>
      <c r="B127" s="67"/>
      <c r="C127" s="67"/>
      <c r="D127" s="11"/>
      <c r="E127" s="13" t="s">
        <v>376</v>
      </c>
      <c r="F127" s="38"/>
      <c r="G127" s="78"/>
      <c r="H127" s="38">
        <v>2306000</v>
      </c>
      <c r="I127" s="38"/>
    </row>
    <row r="128" spans="1:9" ht="37.5" x14ac:dyDescent="0.2">
      <c r="A128" s="65"/>
      <c r="B128" s="67"/>
      <c r="C128" s="67"/>
      <c r="D128" s="11"/>
      <c r="E128" s="13" t="s">
        <v>377</v>
      </c>
      <c r="F128" s="38"/>
      <c r="G128" s="78"/>
      <c r="H128" s="38">
        <v>1312000</v>
      </c>
      <c r="I128" s="38"/>
    </row>
    <row r="129" spans="1:9" x14ac:dyDescent="0.2">
      <c r="A129" s="65"/>
      <c r="B129" s="67"/>
      <c r="C129" s="67"/>
      <c r="D129" s="11"/>
      <c r="E129" s="13" t="s">
        <v>235</v>
      </c>
      <c r="F129" s="38"/>
      <c r="G129" s="78"/>
      <c r="H129" s="38">
        <f>4500000</f>
        <v>4500000</v>
      </c>
      <c r="I129" s="38"/>
    </row>
    <row r="130" spans="1:9" ht="37.5" x14ac:dyDescent="0.2">
      <c r="A130" s="65"/>
      <c r="B130" s="67"/>
      <c r="C130" s="67"/>
      <c r="D130" s="11"/>
      <c r="E130" s="13" t="s">
        <v>236</v>
      </c>
      <c r="F130" s="38"/>
      <c r="G130" s="78"/>
      <c r="H130" s="38">
        <v>2800000</v>
      </c>
      <c r="I130" s="38"/>
    </row>
    <row r="131" spans="1:9" x14ac:dyDescent="0.2">
      <c r="A131" s="65"/>
      <c r="B131" s="67"/>
      <c r="C131" s="67"/>
      <c r="D131" s="11"/>
      <c r="E131" s="13" t="s">
        <v>237</v>
      </c>
      <c r="F131" s="38"/>
      <c r="G131" s="78"/>
      <c r="H131" s="38">
        <v>1500000</v>
      </c>
      <c r="I131" s="38"/>
    </row>
    <row r="132" spans="1:9" ht="37.5" x14ac:dyDescent="0.2">
      <c r="A132" s="65"/>
      <c r="B132" s="67"/>
      <c r="C132" s="67"/>
      <c r="D132" s="11"/>
      <c r="E132" s="13" t="s">
        <v>238</v>
      </c>
      <c r="F132" s="38"/>
      <c r="G132" s="78"/>
      <c r="H132" s="38">
        <v>1300000</v>
      </c>
      <c r="I132" s="38"/>
    </row>
    <row r="133" spans="1:9" x14ac:dyDescent="0.2">
      <c r="A133" s="65"/>
      <c r="B133" s="67"/>
      <c r="C133" s="67"/>
      <c r="D133" s="11"/>
      <c r="E133" s="13" t="s">
        <v>245</v>
      </c>
      <c r="F133" s="38"/>
      <c r="G133" s="78"/>
      <c r="H133" s="38">
        <v>1400000</v>
      </c>
      <c r="I133" s="38"/>
    </row>
    <row r="134" spans="1:9" ht="37.5" x14ac:dyDescent="0.2">
      <c r="A134" s="65"/>
      <c r="B134" s="67"/>
      <c r="C134" s="67"/>
      <c r="D134" s="11"/>
      <c r="E134" s="13" t="s">
        <v>239</v>
      </c>
      <c r="F134" s="38"/>
      <c r="G134" s="78"/>
      <c r="H134" s="38">
        <v>600000</v>
      </c>
      <c r="I134" s="38"/>
    </row>
    <row r="135" spans="1:9" ht="37.5" x14ac:dyDescent="0.2">
      <c r="A135" s="65"/>
      <c r="B135" s="67"/>
      <c r="C135" s="67"/>
      <c r="D135" s="11"/>
      <c r="E135" s="13" t="s">
        <v>348</v>
      </c>
      <c r="F135" s="38"/>
      <c r="G135" s="78"/>
      <c r="H135" s="38">
        <v>4300000</v>
      </c>
      <c r="I135" s="38"/>
    </row>
    <row r="136" spans="1:9" x14ac:dyDescent="0.2">
      <c r="A136" s="65"/>
      <c r="B136" s="67"/>
      <c r="C136" s="67"/>
      <c r="D136" s="11"/>
      <c r="E136" s="13" t="s">
        <v>390</v>
      </c>
      <c r="F136" s="38"/>
      <c r="G136" s="78"/>
      <c r="H136" s="38">
        <v>700000</v>
      </c>
      <c r="I136" s="38"/>
    </row>
    <row r="137" spans="1:9" x14ac:dyDescent="0.2">
      <c r="A137" s="65"/>
      <c r="B137" s="67"/>
      <c r="C137" s="67"/>
      <c r="D137" s="11"/>
      <c r="E137" s="13" t="s">
        <v>240</v>
      </c>
      <c r="F137" s="38"/>
      <c r="G137" s="78"/>
      <c r="H137" s="38">
        <v>1000000</v>
      </c>
      <c r="I137" s="38"/>
    </row>
    <row r="138" spans="1:9" x14ac:dyDescent="0.2">
      <c r="A138" s="65"/>
      <c r="B138" s="67"/>
      <c r="C138" s="67"/>
      <c r="D138" s="11"/>
      <c r="E138" s="13" t="s">
        <v>410</v>
      </c>
      <c r="F138" s="38"/>
      <c r="G138" s="78"/>
      <c r="H138" s="38">
        <v>177000</v>
      </c>
      <c r="I138" s="38"/>
    </row>
    <row r="139" spans="1:9" x14ac:dyDescent="0.2">
      <c r="A139" s="65"/>
      <c r="B139" s="67"/>
      <c r="C139" s="67"/>
      <c r="D139" s="11"/>
      <c r="E139" s="13" t="s">
        <v>365</v>
      </c>
      <c r="F139" s="38"/>
      <c r="G139" s="78"/>
      <c r="H139" s="38">
        <f>490100</f>
        <v>490100</v>
      </c>
      <c r="I139" s="38"/>
    </row>
    <row r="140" spans="1:9" ht="37.5" x14ac:dyDescent="0.2">
      <c r="A140" s="65"/>
      <c r="B140" s="67"/>
      <c r="C140" s="67"/>
      <c r="D140" s="11"/>
      <c r="E140" s="13" t="s">
        <v>362</v>
      </c>
      <c r="F140" s="38"/>
      <c r="G140" s="78"/>
      <c r="H140" s="38">
        <v>430000</v>
      </c>
      <c r="I140" s="38"/>
    </row>
    <row r="141" spans="1:9" ht="37.5" x14ac:dyDescent="0.2">
      <c r="A141" s="65"/>
      <c r="B141" s="67"/>
      <c r="C141" s="67"/>
      <c r="D141" s="11"/>
      <c r="E141" s="13" t="s">
        <v>364</v>
      </c>
      <c r="F141" s="38"/>
      <c r="G141" s="78"/>
      <c r="H141" s="38">
        <v>390000</v>
      </c>
      <c r="I141" s="38"/>
    </row>
    <row r="142" spans="1:9" ht="37.5" x14ac:dyDescent="0.2">
      <c r="A142" s="65"/>
      <c r="B142" s="67"/>
      <c r="C142" s="67"/>
      <c r="D142" s="11"/>
      <c r="E142" s="13" t="s">
        <v>366</v>
      </c>
      <c r="F142" s="38"/>
      <c r="G142" s="78"/>
      <c r="H142" s="38">
        <v>200000</v>
      </c>
      <c r="I142" s="38"/>
    </row>
    <row r="143" spans="1:9" ht="37.5" x14ac:dyDescent="0.2">
      <c r="A143" s="65"/>
      <c r="B143" s="67"/>
      <c r="C143" s="67"/>
      <c r="D143" s="11"/>
      <c r="E143" s="13" t="s">
        <v>369</v>
      </c>
      <c r="F143" s="38"/>
      <c r="G143" s="78"/>
      <c r="H143" s="38">
        <v>49000</v>
      </c>
      <c r="I143" s="38"/>
    </row>
    <row r="144" spans="1:9" ht="37.5" x14ac:dyDescent="0.2">
      <c r="A144" s="65"/>
      <c r="B144" s="67"/>
      <c r="C144" s="67"/>
      <c r="D144" s="11"/>
      <c r="E144" s="13" t="s">
        <v>367</v>
      </c>
      <c r="F144" s="38"/>
      <c r="G144" s="78"/>
      <c r="H144" s="38">
        <v>35000</v>
      </c>
      <c r="I144" s="38"/>
    </row>
    <row r="145" spans="1:22" s="1" customFormat="1" ht="37.5" x14ac:dyDescent="0.2">
      <c r="A145" s="65"/>
      <c r="B145" s="67"/>
      <c r="C145" s="67"/>
      <c r="D145" s="11"/>
      <c r="E145" s="13" t="s">
        <v>370</v>
      </c>
      <c r="F145" s="38"/>
      <c r="G145" s="78"/>
      <c r="H145" s="38">
        <v>49000</v>
      </c>
      <c r="I145" s="38"/>
    </row>
    <row r="146" spans="1:22" s="1" customFormat="1" ht="26.25" customHeight="1" x14ac:dyDescent="0.2">
      <c r="A146" s="65"/>
      <c r="B146" s="67"/>
      <c r="C146" s="67"/>
      <c r="D146" s="11"/>
      <c r="E146" s="13" t="s">
        <v>188</v>
      </c>
      <c r="F146" s="38"/>
      <c r="G146" s="78"/>
      <c r="H146" s="38">
        <v>4010000</v>
      </c>
      <c r="I146" s="38"/>
    </row>
    <row r="147" spans="1:22" s="74" customFormat="1" ht="37.5" x14ac:dyDescent="0.2">
      <c r="A147" s="36" t="s">
        <v>79</v>
      </c>
      <c r="B147" s="36" t="s">
        <v>53</v>
      </c>
      <c r="C147" s="36" t="s">
        <v>54</v>
      </c>
      <c r="D147" s="45" t="s">
        <v>55</v>
      </c>
      <c r="E147" s="69"/>
      <c r="F147" s="72"/>
      <c r="G147" s="72"/>
      <c r="H147" s="75">
        <f>SUM(H148:H155)</f>
        <v>14670000</v>
      </c>
      <c r="I147" s="72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</row>
    <row r="148" spans="1:22" s="1" customFormat="1" x14ac:dyDescent="0.2">
      <c r="A148" s="65"/>
      <c r="B148" s="67"/>
      <c r="C148" s="67"/>
      <c r="D148" s="11"/>
      <c r="E148" s="13" t="s">
        <v>190</v>
      </c>
      <c r="F148" s="38"/>
      <c r="G148" s="78"/>
      <c r="H148" s="38">
        <v>2850000</v>
      </c>
      <c r="I148" s="38"/>
    </row>
    <row r="149" spans="1:22" s="1" customFormat="1" ht="37.5" x14ac:dyDescent="0.2">
      <c r="A149" s="65"/>
      <c r="B149" s="67"/>
      <c r="C149" s="67"/>
      <c r="D149" s="11"/>
      <c r="E149" s="13" t="s">
        <v>242</v>
      </c>
      <c r="F149" s="38"/>
      <c r="G149" s="78"/>
      <c r="H149" s="38">
        <v>2000000</v>
      </c>
      <c r="I149" s="38"/>
    </row>
    <row r="150" spans="1:22" s="1" customFormat="1" ht="56.25" x14ac:dyDescent="0.2">
      <c r="A150" s="65"/>
      <c r="B150" s="67"/>
      <c r="C150" s="67"/>
      <c r="D150" s="11"/>
      <c r="E150" s="13" t="s">
        <v>353</v>
      </c>
      <c r="F150" s="38"/>
      <c r="G150" s="78"/>
      <c r="H150" s="38">
        <f>5500000</f>
        <v>5500000</v>
      </c>
      <c r="I150" s="38"/>
    </row>
    <row r="151" spans="1:22" s="1" customFormat="1" ht="37.5" x14ac:dyDescent="0.2">
      <c r="A151" s="65"/>
      <c r="B151" s="67"/>
      <c r="C151" s="67"/>
      <c r="D151" s="11"/>
      <c r="E151" s="5" t="s">
        <v>355</v>
      </c>
      <c r="F151" s="6"/>
      <c r="G151" s="6"/>
      <c r="H151" s="49">
        <v>1000000</v>
      </c>
      <c r="I151" s="38"/>
    </row>
    <row r="152" spans="1:22" s="1" customFormat="1" ht="37.5" x14ac:dyDescent="0.2">
      <c r="A152" s="65"/>
      <c r="B152" s="67"/>
      <c r="C152" s="67"/>
      <c r="D152" s="11"/>
      <c r="E152" s="13" t="s">
        <v>378</v>
      </c>
      <c r="F152" s="38"/>
      <c r="G152" s="78"/>
      <c r="H152" s="38">
        <v>490000</v>
      </c>
      <c r="I152" s="38"/>
    </row>
    <row r="153" spans="1:22" s="1" customFormat="1" ht="37.5" x14ac:dyDescent="0.2">
      <c r="A153" s="65"/>
      <c r="B153" s="67"/>
      <c r="C153" s="67"/>
      <c r="D153" s="11"/>
      <c r="E153" s="5" t="s">
        <v>358</v>
      </c>
      <c r="F153" s="6"/>
      <c r="G153" s="6"/>
      <c r="H153" s="49">
        <v>730000</v>
      </c>
      <c r="I153" s="38"/>
    </row>
    <row r="154" spans="1:22" s="1" customFormat="1" ht="37.5" x14ac:dyDescent="0.2">
      <c r="A154" s="65"/>
      <c r="B154" s="67"/>
      <c r="C154" s="67"/>
      <c r="D154" s="11"/>
      <c r="E154" s="5" t="s">
        <v>359</v>
      </c>
      <c r="F154" s="6"/>
      <c r="G154" s="6"/>
      <c r="H154" s="49">
        <v>1100000</v>
      </c>
      <c r="I154" s="38"/>
    </row>
    <row r="155" spans="1:22" s="1" customFormat="1" x14ac:dyDescent="0.2">
      <c r="A155" s="65"/>
      <c r="B155" s="67"/>
      <c r="C155" s="67"/>
      <c r="D155" s="11"/>
      <c r="E155" s="13" t="s">
        <v>248</v>
      </c>
      <c r="F155" s="38"/>
      <c r="G155" s="78"/>
      <c r="H155" s="38">
        <v>1000000</v>
      </c>
      <c r="I155" s="38"/>
    </row>
    <row r="156" spans="1:22" s="111" customFormat="1" ht="42" customHeight="1" x14ac:dyDescent="0.2">
      <c r="A156" s="36" t="s">
        <v>80</v>
      </c>
      <c r="B156" s="36" t="s">
        <v>42</v>
      </c>
      <c r="C156" s="36" t="s">
        <v>11</v>
      </c>
      <c r="D156" s="37" t="s">
        <v>12</v>
      </c>
      <c r="E156" s="101"/>
      <c r="F156" s="44"/>
      <c r="G156" s="100"/>
      <c r="H156" s="48">
        <f>SUM(H157:H167)</f>
        <v>90000000</v>
      </c>
      <c r="I156" s="10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</row>
    <row r="157" spans="1:22" s="57" customFormat="1" ht="37.5" x14ac:dyDescent="0.2">
      <c r="A157" s="36"/>
      <c r="B157" s="36"/>
      <c r="C157" s="36"/>
      <c r="D157" s="37"/>
      <c r="E157" s="20" t="s">
        <v>335</v>
      </c>
      <c r="F157" s="38"/>
      <c r="G157" s="4"/>
      <c r="H157" s="38">
        <v>9000000</v>
      </c>
      <c r="I157" s="4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</row>
    <row r="158" spans="1:22" s="57" customFormat="1" ht="37.5" x14ac:dyDescent="0.2">
      <c r="A158" s="36"/>
      <c r="B158" s="36"/>
      <c r="C158" s="36"/>
      <c r="D158" s="37"/>
      <c r="E158" s="20" t="s">
        <v>345</v>
      </c>
      <c r="F158" s="38"/>
      <c r="G158" s="4"/>
      <c r="H158" s="38">
        <v>2000000</v>
      </c>
      <c r="I158" s="4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</row>
    <row r="159" spans="1:22" s="57" customFormat="1" ht="75" x14ac:dyDescent="0.2">
      <c r="A159" s="36"/>
      <c r="B159" s="36"/>
      <c r="C159" s="36"/>
      <c r="D159" s="37"/>
      <c r="E159" s="20" t="s">
        <v>342</v>
      </c>
      <c r="F159" s="38"/>
      <c r="G159" s="4"/>
      <c r="H159" s="38">
        <v>11000000</v>
      </c>
      <c r="I159" s="4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</row>
    <row r="160" spans="1:22" s="57" customFormat="1" ht="75" x14ac:dyDescent="0.2">
      <c r="A160" s="36"/>
      <c r="B160" s="36"/>
      <c r="C160" s="36"/>
      <c r="D160" s="37"/>
      <c r="E160" s="20" t="s">
        <v>344</v>
      </c>
      <c r="F160" s="38"/>
      <c r="G160" s="4"/>
      <c r="H160" s="38">
        <v>4000000</v>
      </c>
      <c r="I160" s="4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</row>
    <row r="161" spans="1:22" s="57" customFormat="1" ht="56.25" x14ac:dyDescent="0.2">
      <c r="A161" s="36"/>
      <c r="B161" s="36"/>
      <c r="C161" s="36"/>
      <c r="D161" s="37"/>
      <c r="E161" s="20" t="s">
        <v>336</v>
      </c>
      <c r="F161" s="38"/>
      <c r="G161" s="4"/>
      <c r="H161" s="38">
        <v>2500000</v>
      </c>
      <c r="I161" s="4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</row>
    <row r="162" spans="1:22" s="57" customFormat="1" ht="56.25" x14ac:dyDescent="0.2">
      <c r="A162" s="36"/>
      <c r="B162" s="36"/>
      <c r="C162" s="36"/>
      <c r="D162" s="37"/>
      <c r="E162" s="20" t="s">
        <v>343</v>
      </c>
      <c r="F162" s="38"/>
      <c r="G162" s="4"/>
      <c r="H162" s="38">
        <v>500000</v>
      </c>
      <c r="I162" s="4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</row>
    <row r="163" spans="1:22" s="57" customFormat="1" ht="56.25" x14ac:dyDescent="0.2">
      <c r="A163" s="36"/>
      <c r="B163" s="36"/>
      <c r="C163" s="36"/>
      <c r="D163" s="37"/>
      <c r="E163" s="20" t="s">
        <v>337</v>
      </c>
      <c r="F163" s="38"/>
      <c r="G163" s="4"/>
      <c r="H163" s="38">
        <v>8000000</v>
      </c>
      <c r="I163" s="4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</row>
    <row r="164" spans="1:22" s="57" customFormat="1" ht="37.5" x14ac:dyDescent="0.2">
      <c r="A164" s="36"/>
      <c r="B164" s="36"/>
      <c r="C164" s="36"/>
      <c r="D164" s="37"/>
      <c r="E164" s="20" t="s">
        <v>338</v>
      </c>
      <c r="F164" s="38"/>
      <c r="G164" s="4"/>
      <c r="H164" s="38">
        <v>5000000</v>
      </c>
      <c r="I164" s="4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</row>
    <row r="165" spans="1:22" s="57" customFormat="1" ht="56.25" x14ac:dyDescent="0.2">
      <c r="A165" s="36"/>
      <c r="B165" s="36"/>
      <c r="C165" s="36"/>
      <c r="D165" s="37"/>
      <c r="E165" s="20" t="s">
        <v>339</v>
      </c>
      <c r="F165" s="38"/>
      <c r="G165" s="4"/>
      <c r="H165" s="38">
        <v>25000000</v>
      </c>
      <c r="I165" s="4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</row>
    <row r="166" spans="1:22" s="57" customFormat="1" ht="56.25" x14ac:dyDescent="0.2">
      <c r="A166" s="36"/>
      <c r="B166" s="36"/>
      <c r="C166" s="36"/>
      <c r="D166" s="37"/>
      <c r="E166" s="20" t="s">
        <v>340</v>
      </c>
      <c r="F166" s="38"/>
      <c r="G166" s="4"/>
      <c r="H166" s="38">
        <v>15000000</v>
      </c>
      <c r="I166" s="4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</row>
    <row r="167" spans="1:22" s="57" customFormat="1" ht="56.25" x14ac:dyDescent="0.2">
      <c r="A167" s="36"/>
      <c r="B167" s="36"/>
      <c r="C167" s="36"/>
      <c r="D167" s="37"/>
      <c r="E167" s="20" t="s">
        <v>341</v>
      </c>
      <c r="F167" s="38"/>
      <c r="G167" s="4"/>
      <c r="H167" s="38">
        <v>8000000</v>
      </c>
      <c r="I167" s="4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</row>
    <row r="168" spans="1:22" s="55" customFormat="1" ht="48" customHeight="1" x14ac:dyDescent="0.2">
      <c r="A168" s="39">
        <v>1500000</v>
      </c>
      <c r="B168" s="33"/>
      <c r="C168" s="33"/>
      <c r="D168" s="39" t="s">
        <v>27</v>
      </c>
      <c r="E168" s="13"/>
      <c r="F168" s="34"/>
      <c r="G168" s="59"/>
      <c r="H168" s="34">
        <f>H170+H172+H177+H180+H182+H185+H239+H255+H257+H210+H259+H263+H174+H268</f>
        <v>558101000</v>
      </c>
      <c r="I168" s="59"/>
    </row>
    <row r="169" spans="1:22" s="55" customFormat="1" ht="48" customHeight="1" x14ac:dyDescent="0.2">
      <c r="A169" s="39">
        <v>1510000</v>
      </c>
      <c r="B169" s="33"/>
      <c r="C169" s="33"/>
      <c r="D169" s="42" t="s">
        <v>27</v>
      </c>
      <c r="E169" s="13"/>
      <c r="F169" s="34"/>
      <c r="G169" s="59"/>
      <c r="H169" s="34"/>
      <c r="I169" s="59"/>
    </row>
    <row r="170" spans="1:22" s="55" customFormat="1" x14ac:dyDescent="0.2">
      <c r="A170" s="36" t="s">
        <v>93</v>
      </c>
      <c r="B170" s="36" t="s">
        <v>14</v>
      </c>
      <c r="C170" s="36" t="s">
        <v>15</v>
      </c>
      <c r="D170" s="45" t="s">
        <v>58</v>
      </c>
      <c r="E170" s="25"/>
      <c r="F170" s="38"/>
      <c r="G170" s="78"/>
      <c r="H170" s="48">
        <f>SUM(H171:H171)</f>
        <v>7782000</v>
      </c>
      <c r="I170" s="38"/>
    </row>
    <row r="171" spans="1:22" s="55" customFormat="1" x14ac:dyDescent="0.2">
      <c r="A171" s="36"/>
      <c r="B171" s="36"/>
      <c r="C171" s="36"/>
      <c r="D171" s="45"/>
      <c r="E171" s="122" t="s">
        <v>381</v>
      </c>
      <c r="F171" s="6"/>
      <c r="G171" s="79"/>
      <c r="H171" s="49">
        <v>7782000</v>
      </c>
      <c r="I171" s="97"/>
    </row>
    <row r="172" spans="1:22" s="55" customFormat="1" ht="75" x14ac:dyDescent="0.2">
      <c r="A172" s="36" t="s">
        <v>94</v>
      </c>
      <c r="B172" s="36" t="s">
        <v>16</v>
      </c>
      <c r="C172" s="36" t="s">
        <v>17</v>
      </c>
      <c r="D172" s="45" t="s">
        <v>60</v>
      </c>
      <c r="E172" s="83"/>
      <c r="F172" s="85"/>
      <c r="G172" s="84"/>
      <c r="H172" s="76">
        <f>SUM(H173:H173)</f>
        <v>626000</v>
      </c>
      <c r="I172" s="97"/>
    </row>
    <row r="173" spans="1:22" s="55" customFormat="1" x14ac:dyDescent="0.2">
      <c r="A173" s="36"/>
      <c r="B173" s="36"/>
      <c r="C173" s="36"/>
      <c r="D173" s="45"/>
      <c r="E173" s="122" t="s">
        <v>222</v>
      </c>
      <c r="F173" s="6"/>
      <c r="G173" s="79"/>
      <c r="H173" s="49">
        <v>626000</v>
      </c>
      <c r="I173" s="97"/>
    </row>
    <row r="174" spans="1:22" s="55" customFormat="1" ht="93.75" x14ac:dyDescent="0.2">
      <c r="A174" s="36" t="s">
        <v>249</v>
      </c>
      <c r="B174" s="36" t="s">
        <v>250</v>
      </c>
      <c r="C174" s="36" t="s">
        <v>251</v>
      </c>
      <c r="D174" s="45" t="s">
        <v>252</v>
      </c>
      <c r="E174" s="136"/>
      <c r="F174" s="6"/>
      <c r="G174" s="79"/>
      <c r="H174" s="76">
        <f>SUM(H175:H176)</f>
        <v>336000</v>
      </c>
      <c r="I174" s="97"/>
    </row>
    <row r="175" spans="1:22" s="55" customFormat="1" ht="37.5" x14ac:dyDescent="0.2">
      <c r="A175" s="36"/>
      <c r="B175" s="36"/>
      <c r="C175" s="36"/>
      <c r="D175" s="45"/>
      <c r="E175" s="122" t="s">
        <v>253</v>
      </c>
      <c r="F175" s="6" t="s">
        <v>417</v>
      </c>
      <c r="G175" s="79">
        <v>81945</v>
      </c>
      <c r="H175" s="49">
        <v>82000</v>
      </c>
      <c r="I175" s="158"/>
    </row>
    <row r="176" spans="1:22" s="55" customFormat="1" ht="56.25" x14ac:dyDescent="0.2">
      <c r="A176" s="36"/>
      <c r="B176" s="36"/>
      <c r="C176" s="36"/>
      <c r="D176" s="45"/>
      <c r="E176" s="122" t="s">
        <v>400</v>
      </c>
      <c r="F176" s="6" t="s">
        <v>417</v>
      </c>
      <c r="G176" s="79">
        <v>253750</v>
      </c>
      <c r="H176" s="49">
        <v>254000</v>
      </c>
      <c r="I176" s="158"/>
    </row>
    <row r="177" spans="1:9" s="55" customFormat="1" ht="37.5" x14ac:dyDescent="0.2">
      <c r="A177" s="9" t="s">
        <v>95</v>
      </c>
      <c r="B177" s="9" t="s">
        <v>4</v>
      </c>
      <c r="C177" s="9" t="s">
        <v>5</v>
      </c>
      <c r="D177" s="10" t="s">
        <v>6</v>
      </c>
      <c r="E177" s="25"/>
      <c r="F177" s="38"/>
      <c r="G177" s="78"/>
      <c r="H177" s="48">
        <f>SUM(H178:H179)</f>
        <v>2332000</v>
      </c>
      <c r="I177" s="38"/>
    </row>
    <row r="178" spans="1:9" s="55" customFormat="1" ht="81" x14ac:dyDescent="0.2">
      <c r="A178" s="36"/>
      <c r="B178" s="36"/>
      <c r="C178" s="36"/>
      <c r="D178" s="45"/>
      <c r="E178" s="152" t="s">
        <v>401</v>
      </c>
      <c r="F178" s="6" t="s">
        <v>417</v>
      </c>
      <c r="G178" s="79">
        <v>869950</v>
      </c>
      <c r="H178" s="49">
        <v>869000</v>
      </c>
      <c r="I178" s="158"/>
    </row>
    <row r="179" spans="1:9" s="55" customFormat="1" ht="60.75" x14ac:dyDescent="0.2">
      <c r="A179" s="36"/>
      <c r="B179" s="36"/>
      <c r="C179" s="36"/>
      <c r="D179" s="45"/>
      <c r="E179" s="152" t="s">
        <v>402</v>
      </c>
      <c r="F179" s="6" t="s">
        <v>417</v>
      </c>
      <c r="G179" s="79">
        <v>1466413</v>
      </c>
      <c r="H179" s="49">
        <v>1463000</v>
      </c>
      <c r="I179" s="158"/>
    </row>
    <row r="180" spans="1:9" s="55" customFormat="1" ht="37.5" x14ac:dyDescent="0.2">
      <c r="A180" s="9" t="s">
        <v>96</v>
      </c>
      <c r="B180" s="9" t="s">
        <v>66</v>
      </c>
      <c r="C180" s="9" t="s">
        <v>7</v>
      </c>
      <c r="D180" s="10" t="s">
        <v>8</v>
      </c>
      <c r="E180" s="83"/>
      <c r="F180" s="85"/>
      <c r="G180" s="84"/>
      <c r="H180" s="76">
        <f>SUM(H181:H181)</f>
        <v>8000000</v>
      </c>
      <c r="I180" s="97"/>
    </row>
    <row r="181" spans="1:9" s="55" customFormat="1" ht="56.25" x14ac:dyDescent="0.2">
      <c r="A181" s="36"/>
      <c r="B181" s="36"/>
      <c r="C181" s="36"/>
      <c r="D181" s="45"/>
      <c r="E181" s="122" t="s">
        <v>254</v>
      </c>
      <c r="F181" s="79"/>
      <c r="G181" s="153"/>
      <c r="H181" s="49">
        <v>8000000</v>
      </c>
      <c r="I181" s="123"/>
    </row>
    <row r="182" spans="1:9" s="55" customFormat="1" ht="42" customHeight="1" x14ac:dyDescent="0.2">
      <c r="A182" s="45">
        <v>1514060</v>
      </c>
      <c r="B182" s="36" t="s">
        <v>32</v>
      </c>
      <c r="C182" s="36" t="s">
        <v>24</v>
      </c>
      <c r="D182" s="36" t="s">
        <v>72</v>
      </c>
      <c r="E182" s="25"/>
      <c r="F182" s="38"/>
      <c r="G182" s="78"/>
      <c r="H182" s="48">
        <f>SUM(H183:H184)</f>
        <v>11547000</v>
      </c>
      <c r="I182" s="38"/>
    </row>
    <row r="183" spans="1:9" s="55" customFormat="1" ht="37.5" x14ac:dyDescent="0.2">
      <c r="A183" s="36"/>
      <c r="B183" s="36"/>
      <c r="C183" s="36"/>
      <c r="D183" s="45"/>
      <c r="E183" s="137" t="s">
        <v>403</v>
      </c>
      <c r="F183" s="6" t="s">
        <v>417</v>
      </c>
      <c r="G183" s="79"/>
      <c r="H183" s="49">
        <v>8796000</v>
      </c>
      <c r="I183" s="97"/>
    </row>
    <row r="184" spans="1:9" s="55" customFormat="1" ht="56.25" x14ac:dyDescent="0.2">
      <c r="A184" s="36"/>
      <c r="B184" s="36"/>
      <c r="C184" s="36"/>
      <c r="D184" s="45"/>
      <c r="E184" s="137" t="s">
        <v>255</v>
      </c>
      <c r="F184" s="6" t="s">
        <v>417</v>
      </c>
      <c r="G184" s="79">
        <v>2750176</v>
      </c>
      <c r="H184" s="49">
        <v>2751000</v>
      </c>
      <c r="I184" s="97"/>
    </row>
    <row r="185" spans="1:9" s="55" customFormat="1" ht="33" customHeight="1" x14ac:dyDescent="0.2">
      <c r="A185" s="36" t="s">
        <v>97</v>
      </c>
      <c r="B185" s="36" t="s">
        <v>76</v>
      </c>
      <c r="C185" s="36" t="s">
        <v>26</v>
      </c>
      <c r="D185" s="36" t="s">
        <v>77</v>
      </c>
      <c r="E185" s="83"/>
      <c r="F185" s="85"/>
      <c r="G185" s="84"/>
      <c r="H185" s="76">
        <f>SUM(H186:H209)</f>
        <v>102344000</v>
      </c>
      <c r="I185" s="97"/>
    </row>
    <row r="186" spans="1:9" s="55" customFormat="1" ht="37.5" x14ac:dyDescent="0.2">
      <c r="A186" s="36"/>
      <c r="B186" s="36"/>
      <c r="C186" s="36"/>
      <c r="D186" s="45"/>
      <c r="E186" s="25" t="s">
        <v>256</v>
      </c>
      <c r="F186" s="6"/>
      <c r="G186" s="79"/>
      <c r="H186" s="49"/>
      <c r="I186" s="123"/>
    </row>
    <row r="187" spans="1:9" s="55" customFormat="1" ht="37.5" x14ac:dyDescent="0.2">
      <c r="A187" s="36"/>
      <c r="B187" s="36"/>
      <c r="C187" s="36"/>
      <c r="D187" s="45"/>
      <c r="E187" s="122" t="s">
        <v>260</v>
      </c>
      <c r="F187" s="6" t="s">
        <v>417</v>
      </c>
      <c r="G187" s="79">
        <v>24802898</v>
      </c>
      <c r="H187" s="49">
        <v>2000000</v>
      </c>
      <c r="I187" s="158">
        <v>0.52</v>
      </c>
    </row>
    <row r="188" spans="1:9" s="55" customFormat="1" x14ac:dyDescent="0.2">
      <c r="A188" s="36"/>
      <c r="B188" s="36"/>
      <c r="C188" s="36"/>
      <c r="D188" s="45"/>
      <c r="E188" s="122" t="s">
        <v>261</v>
      </c>
      <c r="F188" s="6">
        <v>2019</v>
      </c>
      <c r="G188" s="79">
        <v>1463524</v>
      </c>
      <c r="H188" s="49">
        <v>3000000</v>
      </c>
      <c r="I188" s="158"/>
    </row>
    <row r="189" spans="1:9" s="55" customFormat="1" x14ac:dyDescent="0.2">
      <c r="A189" s="36"/>
      <c r="B189" s="36"/>
      <c r="C189" s="36"/>
      <c r="D189" s="45"/>
      <c r="E189" s="122" t="s">
        <v>262</v>
      </c>
      <c r="F189" s="6" t="s">
        <v>417</v>
      </c>
      <c r="G189" s="79">
        <v>7354795</v>
      </c>
      <c r="H189" s="49">
        <v>1000000</v>
      </c>
      <c r="I189" s="158">
        <v>0.72</v>
      </c>
    </row>
    <row r="190" spans="1:9" s="55" customFormat="1" ht="37.5" x14ac:dyDescent="0.2">
      <c r="A190" s="36"/>
      <c r="B190" s="36"/>
      <c r="C190" s="36"/>
      <c r="D190" s="45"/>
      <c r="E190" s="122" t="s">
        <v>263</v>
      </c>
      <c r="F190" s="6" t="s">
        <v>417</v>
      </c>
      <c r="G190" s="79">
        <v>12320875</v>
      </c>
      <c r="H190" s="49">
        <v>1496000</v>
      </c>
      <c r="I190" s="158">
        <v>0.88</v>
      </c>
    </row>
    <row r="191" spans="1:9" s="55" customFormat="1" x14ac:dyDescent="0.2">
      <c r="A191" s="36"/>
      <c r="B191" s="36"/>
      <c r="C191" s="36"/>
      <c r="D191" s="45"/>
      <c r="E191" s="122" t="s">
        <v>322</v>
      </c>
      <c r="F191" s="6">
        <v>2019</v>
      </c>
      <c r="G191" s="79"/>
      <c r="H191" s="49">
        <v>5000000</v>
      </c>
      <c r="I191" s="158"/>
    </row>
    <row r="192" spans="1:9" s="55" customFormat="1" x14ac:dyDescent="0.2">
      <c r="A192" s="36"/>
      <c r="B192" s="36"/>
      <c r="C192" s="36"/>
      <c r="D192" s="45"/>
      <c r="E192" s="122" t="s">
        <v>264</v>
      </c>
      <c r="F192" s="6" t="s">
        <v>417</v>
      </c>
      <c r="G192" s="79">
        <v>8880378</v>
      </c>
      <c r="H192" s="49">
        <v>5888000</v>
      </c>
      <c r="I192" s="158">
        <v>0.34</v>
      </c>
    </row>
    <row r="193" spans="1:9" s="55" customFormat="1" ht="37.5" x14ac:dyDescent="0.2">
      <c r="A193" s="36"/>
      <c r="B193" s="36"/>
      <c r="C193" s="36"/>
      <c r="D193" s="45"/>
      <c r="E193" s="122" t="s">
        <v>265</v>
      </c>
      <c r="F193" s="6">
        <v>2019</v>
      </c>
      <c r="G193" s="79"/>
      <c r="H193" s="49">
        <v>15000000</v>
      </c>
      <c r="I193" s="158"/>
    </row>
    <row r="194" spans="1:9" s="55" customFormat="1" ht="37.5" x14ac:dyDescent="0.2">
      <c r="A194" s="36"/>
      <c r="B194" s="36"/>
      <c r="C194" s="36"/>
      <c r="D194" s="45"/>
      <c r="E194" s="122" t="s">
        <v>266</v>
      </c>
      <c r="F194" s="6" t="s">
        <v>417</v>
      </c>
      <c r="G194" s="79">
        <v>5589983</v>
      </c>
      <c r="H194" s="49">
        <v>1420000</v>
      </c>
      <c r="I194" s="158">
        <v>0.75</v>
      </c>
    </row>
    <row r="195" spans="1:9" s="55" customFormat="1" x14ac:dyDescent="0.2">
      <c r="A195" s="36"/>
      <c r="B195" s="36"/>
      <c r="C195" s="36"/>
      <c r="D195" s="45"/>
      <c r="E195" s="122" t="s">
        <v>267</v>
      </c>
      <c r="F195" s="6" t="s">
        <v>417</v>
      </c>
      <c r="G195" s="79">
        <v>7911043</v>
      </c>
      <c r="H195" s="49">
        <v>7491000</v>
      </c>
      <c r="I195" s="158">
        <v>0.05</v>
      </c>
    </row>
    <row r="196" spans="1:9" s="55" customFormat="1" x14ac:dyDescent="0.2">
      <c r="A196" s="36"/>
      <c r="B196" s="36"/>
      <c r="C196" s="36"/>
      <c r="D196" s="45"/>
      <c r="E196" s="122" t="s">
        <v>406</v>
      </c>
      <c r="F196" s="6" t="s">
        <v>417</v>
      </c>
      <c r="G196" s="79">
        <v>9896527</v>
      </c>
      <c r="H196" s="49">
        <v>3000000</v>
      </c>
      <c r="I196" s="158">
        <v>0.34</v>
      </c>
    </row>
    <row r="197" spans="1:9" s="55" customFormat="1" x14ac:dyDescent="0.2">
      <c r="A197" s="36"/>
      <c r="B197" s="36"/>
      <c r="C197" s="36"/>
      <c r="D197" s="45"/>
      <c r="E197" s="122" t="s">
        <v>407</v>
      </c>
      <c r="F197" s="6" t="s">
        <v>417</v>
      </c>
      <c r="G197" s="79">
        <v>7648300</v>
      </c>
      <c r="H197" s="49">
        <v>2549000</v>
      </c>
      <c r="I197" s="158">
        <v>0.67</v>
      </c>
    </row>
    <row r="198" spans="1:9" s="55" customFormat="1" x14ac:dyDescent="0.2">
      <c r="A198" s="36"/>
      <c r="B198" s="36"/>
      <c r="C198" s="36"/>
      <c r="D198" s="45"/>
      <c r="E198" s="122" t="s">
        <v>268</v>
      </c>
      <c r="F198" s="6" t="s">
        <v>417</v>
      </c>
      <c r="G198" s="79">
        <v>12042876</v>
      </c>
      <c r="H198" s="49">
        <v>10000000</v>
      </c>
      <c r="I198" s="158"/>
    </row>
    <row r="199" spans="1:9" s="55" customFormat="1" x14ac:dyDescent="0.2">
      <c r="A199" s="36"/>
      <c r="B199" s="36"/>
      <c r="C199" s="36"/>
      <c r="D199" s="45"/>
      <c r="E199" s="122" t="s">
        <v>382</v>
      </c>
      <c r="F199" s="6">
        <v>2018</v>
      </c>
      <c r="G199" s="79"/>
      <c r="H199" s="49">
        <v>900000</v>
      </c>
      <c r="I199" s="158"/>
    </row>
    <row r="200" spans="1:9" s="55" customFormat="1" x14ac:dyDescent="0.2">
      <c r="A200" s="36"/>
      <c r="B200" s="36"/>
      <c r="C200" s="36"/>
      <c r="D200" s="45"/>
      <c r="E200" s="122" t="s">
        <v>383</v>
      </c>
      <c r="F200" s="6">
        <v>2018</v>
      </c>
      <c r="G200" s="79"/>
      <c r="H200" s="49">
        <v>1500000</v>
      </c>
      <c r="I200" s="158"/>
    </row>
    <row r="201" spans="1:9" s="55" customFormat="1" x14ac:dyDescent="0.2">
      <c r="A201" s="36"/>
      <c r="B201" s="36"/>
      <c r="C201" s="36"/>
      <c r="D201" s="45"/>
      <c r="E201" s="122" t="s">
        <v>405</v>
      </c>
      <c r="F201" s="6">
        <v>2018</v>
      </c>
      <c r="G201" s="79"/>
      <c r="H201" s="49">
        <v>500000</v>
      </c>
      <c r="I201" s="158"/>
    </row>
    <row r="202" spans="1:9" s="55" customFormat="1" x14ac:dyDescent="0.2">
      <c r="A202" s="36"/>
      <c r="B202" s="36"/>
      <c r="C202" s="36"/>
      <c r="D202" s="45"/>
      <c r="E202" s="122" t="s">
        <v>269</v>
      </c>
      <c r="F202" s="6" t="s">
        <v>417</v>
      </c>
      <c r="G202" s="79">
        <v>8711310</v>
      </c>
      <c r="H202" s="49">
        <v>5000000</v>
      </c>
      <c r="I202" s="158">
        <v>0.37</v>
      </c>
    </row>
    <row r="203" spans="1:9" s="55" customFormat="1" x14ac:dyDescent="0.2">
      <c r="A203" s="36"/>
      <c r="B203" s="36"/>
      <c r="C203" s="36"/>
      <c r="D203" s="45"/>
      <c r="E203" s="122" t="s">
        <v>270</v>
      </c>
      <c r="F203" s="6" t="s">
        <v>417</v>
      </c>
      <c r="G203" s="79">
        <v>10570261</v>
      </c>
      <c r="H203" s="49">
        <v>5000000</v>
      </c>
      <c r="I203" s="158">
        <v>0.01</v>
      </c>
    </row>
    <row r="204" spans="1:9" s="55" customFormat="1" x14ac:dyDescent="0.2">
      <c r="A204" s="36"/>
      <c r="B204" s="36"/>
      <c r="C204" s="36"/>
      <c r="D204" s="45"/>
      <c r="E204" s="25" t="s">
        <v>257</v>
      </c>
      <c r="F204" s="6"/>
      <c r="G204" s="79"/>
      <c r="H204" s="49"/>
      <c r="I204" s="158"/>
    </row>
    <row r="205" spans="1:9" s="55" customFormat="1" ht="37.5" x14ac:dyDescent="0.2">
      <c r="A205" s="36"/>
      <c r="B205" s="36"/>
      <c r="C205" s="36"/>
      <c r="D205" s="45"/>
      <c r="E205" s="128" t="s">
        <v>258</v>
      </c>
      <c r="F205" s="6"/>
      <c r="G205" s="79"/>
      <c r="H205" s="49">
        <v>20000000</v>
      </c>
      <c r="I205" s="158"/>
    </row>
    <row r="206" spans="1:9" s="55" customFormat="1" ht="37.5" x14ac:dyDescent="0.2">
      <c r="A206" s="36"/>
      <c r="B206" s="36"/>
      <c r="C206" s="36"/>
      <c r="D206" s="45"/>
      <c r="E206" s="122" t="s">
        <v>271</v>
      </c>
      <c r="F206" s="6" t="s">
        <v>417</v>
      </c>
      <c r="G206" s="79">
        <v>6742916</v>
      </c>
      <c r="H206" s="49">
        <v>7000000</v>
      </c>
      <c r="I206" s="158"/>
    </row>
    <row r="207" spans="1:9" s="55" customFormat="1" x14ac:dyDescent="0.2">
      <c r="A207" s="36"/>
      <c r="B207" s="36"/>
      <c r="C207" s="36"/>
      <c r="D207" s="45"/>
      <c r="E207" s="25" t="s">
        <v>259</v>
      </c>
      <c r="F207" s="6"/>
      <c r="G207" s="79"/>
      <c r="H207" s="49"/>
      <c r="I207" s="158"/>
    </row>
    <row r="208" spans="1:9" s="55" customFormat="1" ht="37.5" x14ac:dyDescent="0.2">
      <c r="A208" s="36"/>
      <c r="B208" s="36"/>
      <c r="C208" s="36"/>
      <c r="D208" s="45"/>
      <c r="E208" s="122" t="s">
        <v>272</v>
      </c>
      <c r="F208" s="6">
        <v>2019</v>
      </c>
      <c r="G208" s="79"/>
      <c r="H208" s="49">
        <v>600000</v>
      </c>
      <c r="I208" s="158"/>
    </row>
    <row r="209" spans="1:9" s="55" customFormat="1" ht="37.5" x14ac:dyDescent="0.2">
      <c r="A209" s="36"/>
      <c r="B209" s="36"/>
      <c r="C209" s="36"/>
      <c r="D209" s="45"/>
      <c r="E209" s="122" t="s">
        <v>273</v>
      </c>
      <c r="F209" s="6" t="s">
        <v>417</v>
      </c>
      <c r="G209" s="79">
        <v>4087225</v>
      </c>
      <c r="H209" s="49">
        <v>4000000</v>
      </c>
      <c r="I209" s="158">
        <v>0.02</v>
      </c>
    </row>
    <row r="210" spans="1:9" s="55" customFormat="1" ht="37.5" x14ac:dyDescent="0.2">
      <c r="A210" s="36" t="s">
        <v>52</v>
      </c>
      <c r="B210" s="36" t="s">
        <v>53</v>
      </c>
      <c r="C210" s="36" t="s">
        <v>54</v>
      </c>
      <c r="D210" s="45" t="s">
        <v>55</v>
      </c>
      <c r="E210" s="25"/>
      <c r="F210" s="38"/>
      <c r="G210" s="78"/>
      <c r="H210" s="48">
        <f>SUM(H211:H238)</f>
        <v>282774000</v>
      </c>
      <c r="I210" s="38"/>
    </row>
    <row r="211" spans="1:9" s="55" customFormat="1" x14ac:dyDescent="0.2">
      <c r="A211" s="36"/>
      <c r="B211" s="36"/>
      <c r="C211" s="36"/>
      <c r="D211" s="45"/>
      <c r="E211" s="25" t="s">
        <v>294</v>
      </c>
      <c r="F211" s="38"/>
      <c r="G211" s="78"/>
      <c r="H211" s="48"/>
      <c r="I211" s="38"/>
    </row>
    <row r="212" spans="1:9" s="55" customFormat="1" x14ac:dyDescent="0.2">
      <c r="A212" s="36"/>
      <c r="B212" s="36"/>
      <c r="C212" s="36"/>
      <c r="D212" s="45"/>
      <c r="E212" s="122" t="s">
        <v>274</v>
      </c>
      <c r="F212" s="6" t="s">
        <v>416</v>
      </c>
      <c r="G212" s="79">
        <v>16736923.99</v>
      </c>
      <c r="H212" s="49">
        <v>1442000</v>
      </c>
      <c r="I212" s="123">
        <v>0.91</v>
      </c>
    </row>
    <row r="213" spans="1:9" s="55" customFormat="1" ht="37.5" x14ac:dyDescent="0.2">
      <c r="A213" s="36"/>
      <c r="B213" s="36"/>
      <c r="C213" s="36"/>
      <c r="D213" s="45"/>
      <c r="E213" s="122" t="s">
        <v>275</v>
      </c>
      <c r="F213" s="6" t="s">
        <v>418</v>
      </c>
      <c r="G213" s="79">
        <v>44454343</v>
      </c>
      <c r="H213" s="49">
        <v>20000000</v>
      </c>
      <c r="I213" s="158">
        <v>0.06</v>
      </c>
    </row>
    <row r="214" spans="1:9" s="55" customFormat="1" ht="37.5" x14ac:dyDescent="0.2">
      <c r="A214" s="36"/>
      <c r="B214" s="36"/>
      <c r="C214" s="36"/>
      <c r="D214" s="45"/>
      <c r="E214" s="122" t="s">
        <v>276</v>
      </c>
      <c r="F214" s="6" t="s">
        <v>416</v>
      </c>
      <c r="G214" s="79">
        <v>10427185.460000001</v>
      </c>
      <c r="H214" s="49">
        <v>716000</v>
      </c>
      <c r="I214" s="158">
        <v>0.93</v>
      </c>
    </row>
    <row r="215" spans="1:9" s="55" customFormat="1" ht="75" x14ac:dyDescent="0.2">
      <c r="A215" s="36"/>
      <c r="B215" s="36"/>
      <c r="C215" s="36"/>
      <c r="D215" s="45"/>
      <c r="E215" s="122" t="s">
        <v>282</v>
      </c>
      <c r="F215" s="6" t="s">
        <v>419</v>
      </c>
      <c r="G215" s="79"/>
      <c r="H215" s="49">
        <v>150000000</v>
      </c>
      <c r="I215" s="158"/>
    </row>
    <row r="216" spans="1:9" s="55" customFormat="1" ht="93.75" x14ac:dyDescent="0.2">
      <c r="A216" s="36"/>
      <c r="B216" s="36"/>
      <c r="C216" s="36"/>
      <c r="D216" s="45"/>
      <c r="E216" s="122" t="s">
        <v>281</v>
      </c>
      <c r="F216" s="6" t="s">
        <v>419</v>
      </c>
      <c r="G216" s="79"/>
      <c r="H216" s="49">
        <v>30000000</v>
      </c>
      <c r="I216" s="158"/>
    </row>
    <row r="217" spans="1:9" s="55" customFormat="1" ht="75" x14ac:dyDescent="0.2">
      <c r="A217" s="36"/>
      <c r="B217" s="36"/>
      <c r="C217" s="36"/>
      <c r="D217" s="45"/>
      <c r="E217" s="122" t="s">
        <v>198</v>
      </c>
      <c r="F217" s="6" t="s">
        <v>416</v>
      </c>
      <c r="G217" s="79">
        <v>212346725</v>
      </c>
      <c r="H217" s="49">
        <v>31500000</v>
      </c>
      <c r="I217" s="158">
        <v>0.62</v>
      </c>
    </row>
    <row r="218" spans="1:9" s="55" customFormat="1" x14ac:dyDescent="0.2">
      <c r="A218" s="36"/>
      <c r="B218" s="36"/>
      <c r="C218" s="36"/>
      <c r="D218" s="45"/>
      <c r="E218" s="25" t="s">
        <v>295</v>
      </c>
      <c r="F218" s="6"/>
      <c r="G218" s="79"/>
      <c r="H218" s="49"/>
      <c r="I218" s="158"/>
    </row>
    <row r="219" spans="1:9" s="55" customFormat="1" ht="93.75" x14ac:dyDescent="0.2">
      <c r="A219" s="36"/>
      <c r="B219" s="36"/>
      <c r="C219" s="36"/>
      <c r="D219" s="45"/>
      <c r="E219" s="122" t="s">
        <v>277</v>
      </c>
      <c r="F219" s="6">
        <v>2019</v>
      </c>
      <c r="G219" s="79"/>
      <c r="H219" s="49">
        <v>3600000</v>
      </c>
      <c r="I219" s="158"/>
    </row>
    <row r="220" spans="1:9" s="55" customFormat="1" ht="37.5" x14ac:dyDescent="0.2">
      <c r="A220" s="36"/>
      <c r="B220" s="36"/>
      <c r="C220" s="36"/>
      <c r="D220" s="45"/>
      <c r="E220" s="122" t="s">
        <v>278</v>
      </c>
      <c r="F220" s="6">
        <v>2019</v>
      </c>
      <c r="G220" s="79">
        <v>8471742</v>
      </c>
      <c r="H220" s="49">
        <v>8472000</v>
      </c>
      <c r="I220" s="158"/>
    </row>
    <row r="221" spans="1:9" s="55" customFormat="1" ht="37.5" x14ac:dyDescent="0.2">
      <c r="A221" s="36"/>
      <c r="B221" s="36"/>
      <c r="C221" s="36"/>
      <c r="D221" s="45"/>
      <c r="E221" s="122" t="s">
        <v>279</v>
      </c>
      <c r="F221" s="6" t="s">
        <v>418</v>
      </c>
      <c r="G221" s="79">
        <v>29997242</v>
      </c>
      <c r="H221" s="49">
        <v>5000000</v>
      </c>
      <c r="I221" s="123">
        <v>0.27</v>
      </c>
    </row>
    <row r="222" spans="1:9" s="55" customFormat="1" x14ac:dyDescent="0.2">
      <c r="A222" s="36"/>
      <c r="B222" s="36"/>
      <c r="C222" s="36"/>
      <c r="D222" s="45"/>
      <c r="E222" s="122" t="s">
        <v>404</v>
      </c>
      <c r="F222" s="6" t="s">
        <v>419</v>
      </c>
      <c r="G222" s="79"/>
      <c r="H222" s="49">
        <v>1800000</v>
      </c>
      <c r="I222" s="158"/>
    </row>
    <row r="223" spans="1:9" s="55" customFormat="1" ht="56.25" x14ac:dyDescent="0.2">
      <c r="A223" s="36"/>
      <c r="B223" s="36"/>
      <c r="C223" s="36"/>
      <c r="D223" s="45"/>
      <c r="E223" s="122" t="s">
        <v>280</v>
      </c>
      <c r="F223" s="6" t="s">
        <v>417</v>
      </c>
      <c r="G223" s="79">
        <v>3788129</v>
      </c>
      <c r="H223" s="49">
        <v>2653000</v>
      </c>
      <c r="I223" s="158">
        <v>0.3</v>
      </c>
    </row>
    <row r="224" spans="1:9" s="55" customFormat="1" ht="37.5" x14ac:dyDescent="0.2">
      <c r="A224" s="36"/>
      <c r="B224" s="36"/>
      <c r="C224" s="36"/>
      <c r="D224" s="45"/>
      <c r="E224" s="122" t="s">
        <v>283</v>
      </c>
      <c r="F224" s="6">
        <v>2019</v>
      </c>
      <c r="G224" s="79"/>
      <c r="H224" s="49">
        <v>500000</v>
      </c>
      <c r="I224" s="158"/>
    </row>
    <row r="225" spans="1:9" s="55" customFormat="1" ht="37.5" x14ac:dyDescent="0.2">
      <c r="A225" s="36"/>
      <c r="B225" s="36"/>
      <c r="C225" s="36"/>
      <c r="D225" s="45"/>
      <c r="E225" s="122" t="s">
        <v>284</v>
      </c>
      <c r="F225" s="6">
        <v>2019</v>
      </c>
      <c r="G225" s="79"/>
      <c r="H225" s="49">
        <v>1000000</v>
      </c>
      <c r="I225" s="158"/>
    </row>
    <row r="226" spans="1:9" s="55" customFormat="1" ht="37.5" x14ac:dyDescent="0.2">
      <c r="A226" s="36"/>
      <c r="B226" s="36"/>
      <c r="C226" s="36"/>
      <c r="D226" s="45"/>
      <c r="E226" s="122" t="s">
        <v>285</v>
      </c>
      <c r="F226" s="6" t="s">
        <v>419</v>
      </c>
      <c r="G226" s="79"/>
      <c r="H226" s="49">
        <v>5000000</v>
      </c>
      <c r="I226" s="158"/>
    </row>
    <row r="227" spans="1:9" s="55" customFormat="1" ht="56.25" x14ac:dyDescent="0.2">
      <c r="A227" s="36"/>
      <c r="B227" s="36"/>
      <c r="C227" s="36"/>
      <c r="D227" s="45"/>
      <c r="E227" s="122" t="s">
        <v>286</v>
      </c>
      <c r="F227" s="6" t="s">
        <v>419</v>
      </c>
      <c r="G227" s="79">
        <v>10251091</v>
      </c>
      <c r="H227" s="49">
        <v>100000</v>
      </c>
      <c r="I227" s="158"/>
    </row>
    <row r="228" spans="1:9" s="55" customFormat="1" ht="37.5" x14ac:dyDescent="0.2">
      <c r="A228" s="36"/>
      <c r="B228" s="36"/>
      <c r="C228" s="36"/>
      <c r="D228" s="45"/>
      <c r="E228" s="122" t="s">
        <v>291</v>
      </c>
      <c r="F228" s="6" t="s">
        <v>417</v>
      </c>
      <c r="G228" s="79"/>
      <c r="H228" s="49">
        <v>430000</v>
      </c>
      <c r="I228" s="158"/>
    </row>
    <row r="229" spans="1:9" s="55" customFormat="1" ht="37.5" x14ac:dyDescent="0.2">
      <c r="A229" s="36"/>
      <c r="B229" s="36"/>
      <c r="C229" s="36"/>
      <c r="D229" s="45"/>
      <c r="E229" s="122" t="s">
        <v>292</v>
      </c>
      <c r="F229" s="6" t="s">
        <v>417</v>
      </c>
      <c r="G229" s="79"/>
      <c r="H229" s="49">
        <v>170000</v>
      </c>
      <c r="I229" s="158"/>
    </row>
    <row r="230" spans="1:9" s="55" customFormat="1" ht="37.5" x14ac:dyDescent="0.2">
      <c r="A230" s="36"/>
      <c r="B230" s="36"/>
      <c r="C230" s="36"/>
      <c r="D230" s="45"/>
      <c r="E230" s="122" t="s">
        <v>408</v>
      </c>
      <c r="F230" s="6" t="s">
        <v>416</v>
      </c>
      <c r="G230" s="79">
        <v>8991301</v>
      </c>
      <c r="H230" s="49">
        <v>1718000</v>
      </c>
      <c r="I230" s="158">
        <v>0.81</v>
      </c>
    </row>
    <row r="231" spans="1:9" s="55" customFormat="1" ht="37.5" x14ac:dyDescent="0.2">
      <c r="A231" s="36"/>
      <c r="B231" s="36"/>
      <c r="C231" s="36"/>
      <c r="D231" s="45"/>
      <c r="E231" s="128" t="s">
        <v>293</v>
      </c>
      <c r="F231" s="6"/>
      <c r="G231" s="79"/>
      <c r="H231" s="49">
        <v>1500000</v>
      </c>
      <c r="I231" s="158"/>
    </row>
    <row r="232" spans="1:9" s="55" customFormat="1" ht="37.5" x14ac:dyDescent="0.2">
      <c r="A232" s="36"/>
      <c r="B232" s="36"/>
      <c r="C232" s="36"/>
      <c r="D232" s="45"/>
      <c r="E232" s="128" t="s">
        <v>409</v>
      </c>
      <c r="F232" s="6"/>
      <c r="G232" s="79"/>
      <c r="H232" s="49">
        <v>1500000</v>
      </c>
      <c r="I232" s="158"/>
    </row>
    <row r="233" spans="1:9" s="55" customFormat="1" x14ac:dyDescent="0.2">
      <c r="A233" s="36"/>
      <c r="B233" s="36"/>
      <c r="C233" s="36"/>
      <c r="D233" s="45"/>
      <c r="E233" s="25" t="s">
        <v>296</v>
      </c>
      <c r="F233" s="6"/>
      <c r="G233" s="79"/>
      <c r="H233" s="49"/>
      <c r="I233" s="158"/>
    </row>
    <row r="234" spans="1:9" s="55" customFormat="1" x14ac:dyDescent="0.2">
      <c r="A234" s="36"/>
      <c r="B234" s="36"/>
      <c r="C234" s="36"/>
      <c r="D234" s="45"/>
      <c r="E234" s="122" t="s">
        <v>287</v>
      </c>
      <c r="F234" s="6"/>
      <c r="G234" s="79"/>
      <c r="H234" s="49">
        <v>150000</v>
      </c>
      <c r="I234" s="158"/>
    </row>
    <row r="235" spans="1:9" s="55" customFormat="1" x14ac:dyDescent="0.2">
      <c r="A235" s="36"/>
      <c r="B235" s="36"/>
      <c r="C235" s="36"/>
      <c r="D235" s="45"/>
      <c r="E235" s="122" t="s">
        <v>289</v>
      </c>
      <c r="F235" s="6"/>
      <c r="G235" s="79"/>
      <c r="H235" s="49">
        <v>13173000</v>
      </c>
      <c r="I235" s="158"/>
    </row>
    <row r="236" spans="1:9" s="55" customFormat="1" x14ac:dyDescent="0.2">
      <c r="A236" s="36"/>
      <c r="B236" s="36"/>
      <c r="C236" s="36"/>
      <c r="D236" s="45"/>
      <c r="E236" s="25" t="s">
        <v>297</v>
      </c>
      <c r="F236" s="6"/>
      <c r="G236" s="79"/>
      <c r="H236" s="49"/>
      <c r="I236" s="158"/>
    </row>
    <row r="237" spans="1:9" s="55" customFormat="1" ht="37.5" x14ac:dyDescent="0.2">
      <c r="A237" s="36"/>
      <c r="B237" s="36"/>
      <c r="C237" s="36"/>
      <c r="D237" s="45"/>
      <c r="E237" s="122" t="s">
        <v>288</v>
      </c>
      <c r="F237" s="6">
        <v>2019</v>
      </c>
      <c r="G237" s="79"/>
      <c r="H237" s="49">
        <v>350000</v>
      </c>
      <c r="I237" s="158"/>
    </row>
    <row r="238" spans="1:9" s="55" customFormat="1" ht="56.25" x14ac:dyDescent="0.2">
      <c r="A238" s="36"/>
      <c r="B238" s="36"/>
      <c r="C238" s="36"/>
      <c r="D238" s="45"/>
      <c r="E238" s="122" t="s">
        <v>290</v>
      </c>
      <c r="F238" s="6">
        <v>2019</v>
      </c>
      <c r="G238" s="79"/>
      <c r="H238" s="49">
        <v>2000000</v>
      </c>
      <c r="I238" s="158"/>
    </row>
    <row r="239" spans="1:9" s="109" customFormat="1" x14ac:dyDescent="0.2">
      <c r="A239" s="36" t="s">
        <v>87</v>
      </c>
      <c r="B239" s="36" t="s">
        <v>81</v>
      </c>
      <c r="C239" s="36" t="s">
        <v>54</v>
      </c>
      <c r="D239" s="45" t="s">
        <v>82</v>
      </c>
      <c r="E239" s="40"/>
      <c r="F239" s="34"/>
      <c r="G239" s="61"/>
      <c r="H239" s="80">
        <f>SUM(H240:H254)</f>
        <v>86816000</v>
      </c>
      <c r="I239" s="61"/>
    </row>
    <row r="240" spans="1:9" s="109" customFormat="1" x14ac:dyDescent="0.2">
      <c r="A240" s="36"/>
      <c r="B240" s="36"/>
      <c r="C240" s="36"/>
      <c r="D240" s="45"/>
      <c r="E240" s="39" t="s">
        <v>311</v>
      </c>
      <c r="F240" s="34"/>
      <c r="G240" s="61"/>
      <c r="H240" s="80"/>
      <c r="I240" s="61"/>
    </row>
    <row r="241" spans="1:9" s="109" customFormat="1" x14ac:dyDescent="0.2">
      <c r="A241" s="36"/>
      <c r="B241" s="36"/>
      <c r="C241" s="36"/>
      <c r="D241" s="45"/>
      <c r="E241" s="122" t="s">
        <v>298</v>
      </c>
      <c r="F241" s="6">
        <v>2019</v>
      </c>
      <c r="G241" s="79">
        <v>16343763</v>
      </c>
      <c r="H241" s="49">
        <v>2487000</v>
      </c>
      <c r="I241" s="123">
        <v>0.85</v>
      </c>
    </row>
    <row r="242" spans="1:9" s="55" customFormat="1" x14ac:dyDescent="0.2">
      <c r="A242" s="36"/>
      <c r="B242" s="36"/>
      <c r="C242" s="36"/>
      <c r="D242" s="45"/>
      <c r="E242" s="122" t="s">
        <v>299</v>
      </c>
      <c r="F242" s="6" t="s">
        <v>420</v>
      </c>
      <c r="G242" s="79">
        <v>70597501</v>
      </c>
      <c r="H242" s="49">
        <v>25000000</v>
      </c>
      <c r="I242" s="158">
        <v>0.05</v>
      </c>
    </row>
    <row r="243" spans="1:9" s="55" customFormat="1" ht="37.5" x14ac:dyDescent="0.2">
      <c r="A243" s="36"/>
      <c r="B243" s="36"/>
      <c r="C243" s="36"/>
      <c r="D243" s="45"/>
      <c r="E243" s="122" t="s">
        <v>300</v>
      </c>
      <c r="F243" s="6" t="s">
        <v>420</v>
      </c>
      <c r="G243" s="79">
        <v>122219264</v>
      </c>
      <c r="H243" s="49">
        <v>10000000</v>
      </c>
      <c r="I243" s="123">
        <v>0.01</v>
      </c>
    </row>
    <row r="244" spans="1:9" s="55" customFormat="1" ht="37.5" x14ac:dyDescent="0.2">
      <c r="A244" s="36"/>
      <c r="B244" s="36"/>
      <c r="C244" s="36"/>
      <c r="D244" s="45"/>
      <c r="E244" s="122" t="s">
        <v>301</v>
      </c>
      <c r="F244" s="6" t="s">
        <v>420</v>
      </c>
      <c r="G244" s="79">
        <v>19215869</v>
      </c>
      <c r="H244" s="49">
        <v>3000000</v>
      </c>
      <c r="I244" s="158">
        <v>0.4</v>
      </c>
    </row>
    <row r="245" spans="1:9" s="55" customFormat="1" ht="37.5" x14ac:dyDescent="0.2">
      <c r="A245" s="36"/>
      <c r="B245" s="36"/>
      <c r="C245" s="36"/>
      <c r="D245" s="45"/>
      <c r="E245" s="122" t="s">
        <v>302</v>
      </c>
      <c r="F245" s="6" t="s">
        <v>420</v>
      </c>
      <c r="G245" s="79"/>
      <c r="H245" s="49">
        <v>250000</v>
      </c>
      <c r="I245" s="123"/>
    </row>
    <row r="246" spans="1:9" s="55" customFormat="1" ht="37.5" x14ac:dyDescent="0.2">
      <c r="A246" s="36"/>
      <c r="B246" s="36"/>
      <c r="C246" s="36"/>
      <c r="D246" s="45"/>
      <c r="E246" s="122" t="s">
        <v>303</v>
      </c>
      <c r="F246" s="6" t="s">
        <v>420</v>
      </c>
      <c r="G246" s="79"/>
      <c r="H246" s="49">
        <v>350000</v>
      </c>
      <c r="I246" s="158"/>
    </row>
    <row r="247" spans="1:9" s="55" customFormat="1" ht="37.5" x14ac:dyDescent="0.2">
      <c r="A247" s="36"/>
      <c r="B247" s="36"/>
      <c r="C247" s="36"/>
      <c r="D247" s="45"/>
      <c r="E247" s="122" t="s">
        <v>304</v>
      </c>
      <c r="F247" s="6" t="s">
        <v>420</v>
      </c>
      <c r="G247" s="79">
        <v>45000000</v>
      </c>
      <c r="H247" s="49">
        <v>5000000</v>
      </c>
      <c r="I247" s="158"/>
    </row>
    <row r="248" spans="1:9" s="55" customFormat="1" ht="75" x14ac:dyDescent="0.2">
      <c r="A248" s="36"/>
      <c r="B248" s="36"/>
      <c r="C248" s="36"/>
      <c r="D248" s="45"/>
      <c r="E248" s="122" t="s">
        <v>305</v>
      </c>
      <c r="F248" s="6" t="s">
        <v>419</v>
      </c>
      <c r="G248" s="79">
        <v>10000000</v>
      </c>
      <c r="H248" s="49">
        <v>1000000</v>
      </c>
      <c r="I248" s="158"/>
    </row>
    <row r="249" spans="1:9" s="55" customFormat="1" ht="37.5" x14ac:dyDescent="0.2">
      <c r="A249" s="36"/>
      <c r="B249" s="36"/>
      <c r="C249" s="36"/>
      <c r="D249" s="45"/>
      <c r="E249" s="122" t="s">
        <v>310</v>
      </c>
      <c r="F249" s="6" t="s">
        <v>420</v>
      </c>
      <c r="G249" s="79">
        <v>35941235</v>
      </c>
      <c r="H249" s="49">
        <v>25779000</v>
      </c>
      <c r="I249" s="158">
        <v>0.28000000000000003</v>
      </c>
    </row>
    <row r="250" spans="1:9" s="55" customFormat="1" x14ac:dyDescent="0.2">
      <c r="A250" s="36"/>
      <c r="B250" s="36"/>
      <c r="C250" s="36"/>
      <c r="D250" s="45"/>
      <c r="E250" s="25" t="s">
        <v>312</v>
      </c>
      <c r="F250" s="6"/>
      <c r="G250" s="79"/>
      <c r="H250" s="49"/>
      <c r="I250" s="158"/>
    </row>
    <row r="251" spans="1:9" s="55" customFormat="1" ht="37.5" x14ac:dyDescent="0.2">
      <c r="A251" s="36"/>
      <c r="B251" s="36"/>
      <c r="C251" s="36"/>
      <c r="D251" s="45"/>
      <c r="E251" s="122" t="s">
        <v>306</v>
      </c>
      <c r="F251" s="6">
        <v>2019</v>
      </c>
      <c r="G251" s="79"/>
      <c r="H251" s="49">
        <v>500000</v>
      </c>
      <c r="I251" s="158"/>
    </row>
    <row r="252" spans="1:9" s="55" customFormat="1" ht="37.5" x14ac:dyDescent="0.2">
      <c r="A252" s="36"/>
      <c r="B252" s="36"/>
      <c r="C252" s="36"/>
      <c r="D252" s="45"/>
      <c r="E252" s="122" t="s">
        <v>307</v>
      </c>
      <c r="F252" s="6">
        <v>2019</v>
      </c>
      <c r="G252" s="79"/>
      <c r="H252" s="49">
        <v>400000</v>
      </c>
      <c r="I252" s="123"/>
    </row>
    <row r="253" spans="1:9" s="55" customFormat="1" x14ac:dyDescent="0.2">
      <c r="A253" s="36"/>
      <c r="B253" s="36"/>
      <c r="C253" s="36"/>
      <c r="D253" s="45"/>
      <c r="E253" s="122" t="s">
        <v>308</v>
      </c>
      <c r="F253" s="6" t="s">
        <v>421</v>
      </c>
      <c r="G253" s="79">
        <v>16913938.100000001</v>
      </c>
      <c r="H253" s="49">
        <v>13000000</v>
      </c>
      <c r="I253" s="158">
        <v>0.74</v>
      </c>
    </row>
    <row r="254" spans="1:9" s="55" customFormat="1" ht="37.5" x14ac:dyDescent="0.2">
      <c r="A254" s="36"/>
      <c r="B254" s="36"/>
      <c r="C254" s="36"/>
      <c r="D254" s="45"/>
      <c r="E254" s="122" t="s">
        <v>309</v>
      </c>
      <c r="F254" s="6">
        <v>2019</v>
      </c>
      <c r="G254" s="79"/>
      <c r="H254" s="49">
        <v>50000</v>
      </c>
      <c r="I254" s="158"/>
    </row>
    <row r="255" spans="1:9" s="55" customFormat="1" ht="27" customHeight="1" x14ac:dyDescent="0.2">
      <c r="A255" s="36" t="s">
        <v>88</v>
      </c>
      <c r="B255" s="36" t="s">
        <v>83</v>
      </c>
      <c r="C255" s="36" t="s">
        <v>54</v>
      </c>
      <c r="D255" s="45" t="s">
        <v>84</v>
      </c>
      <c r="E255" s="25"/>
      <c r="F255" s="38"/>
      <c r="G255" s="78"/>
      <c r="H255" s="48">
        <f>SUM(H256:H256)</f>
        <v>6856000</v>
      </c>
      <c r="I255" s="161"/>
    </row>
    <row r="256" spans="1:9" s="55" customFormat="1" ht="37.5" x14ac:dyDescent="0.2">
      <c r="A256" s="36"/>
      <c r="B256" s="36"/>
      <c r="C256" s="36"/>
      <c r="D256" s="45"/>
      <c r="E256" s="137" t="s">
        <v>313</v>
      </c>
      <c r="F256" s="6" t="s">
        <v>417</v>
      </c>
      <c r="G256" s="79">
        <v>8471743</v>
      </c>
      <c r="H256" s="49">
        <v>6856000</v>
      </c>
      <c r="I256" s="158">
        <v>0.19</v>
      </c>
    </row>
    <row r="257" spans="1:9" s="55" customFormat="1" ht="37.5" x14ac:dyDescent="0.2">
      <c r="A257" s="36" t="s">
        <v>89</v>
      </c>
      <c r="B257" s="36" t="s">
        <v>85</v>
      </c>
      <c r="C257" s="36" t="s">
        <v>54</v>
      </c>
      <c r="D257" s="45" t="s">
        <v>86</v>
      </c>
      <c r="E257" s="83"/>
      <c r="F257" s="159"/>
      <c r="G257" s="84"/>
      <c r="H257" s="76">
        <f>SUM(H258:H258)</f>
        <v>5000000</v>
      </c>
      <c r="I257" s="158"/>
    </row>
    <row r="258" spans="1:9" s="55" customFormat="1" x14ac:dyDescent="0.2">
      <c r="A258" s="36"/>
      <c r="B258" s="36"/>
      <c r="C258" s="36"/>
      <c r="D258" s="45"/>
      <c r="E258" s="122" t="s">
        <v>314</v>
      </c>
      <c r="F258" s="6" t="s">
        <v>420</v>
      </c>
      <c r="G258" s="79">
        <v>93796400</v>
      </c>
      <c r="H258" s="49">
        <v>5000000</v>
      </c>
      <c r="I258" s="123">
        <v>0.01</v>
      </c>
    </row>
    <row r="259" spans="1:9" s="55" customFormat="1" ht="36" customHeight="1" x14ac:dyDescent="0.2">
      <c r="A259" s="36" t="s">
        <v>90</v>
      </c>
      <c r="B259" s="36" t="s">
        <v>91</v>
      </c>
      <c r="C259" s="36" t="s">
        <v>54</v>
      </c>
      <c r="D259" s="45" t="s">
        <v>92</v>
      </c>
      <c r="E259" s="25"/>
      <c r="F259" s="160"/>
      <c r="G259" s="79"/>
      <c r="H259" s="75">
        <f>SUM(H260:H262)</f>
        <v>15500000</v>
      </c>
      <c r="I259" s="123"/>
    </row>
    <row r="260" spans="1:9" s="55" customFormat="1" ht="75" x14ac:dyDescent="0.2">
      <c r="A260" s="36"/>
      <c r="B260" s="36"/>
      <c r="C260" s="36"/>
      <c r="D260" s="45"/>
      <c r="E260" s="137" t="s">
        <v>397</v>
      </c>
      <c r="F260" s="159" t="s">
        <v>420</v>
      </c>
      <c r="G260" s="84">
        <v>64316375</v>
      </c>
      <c r="H260" s="49">
        <v>2000000</v>
      </c>
      <c r="I260" s="158">
        <v>0.01</v>
      </c>
    </row>
    <row r="261" spans="1:9" s="55" customFormat="1" ht="56.25" x14ac:dyDescent="0.2">
      <c r="A261" s="36"/>
      <c r="B261" s="36"/>
      <c r="C261" s="36"/>
      <c r="D261" s="45"/>
      <c r="E261" s="137" t="s">
        <v>315</v>
      </c>
      <c r="F261" s="6"/>
      <c r="G261" s="79"/>
      <c r="H261" s="49">
        <v>4000000</v>
      </c>
      <c r="I261" s="158"/>
    </row>
    <row r="262" spans="1:9" s="55" customFormat="1" ht="56.25" x14ac:dyDescent="0.2">
      <c r="A262" s="36"/>
      <c r="B262" s="36"/>
      <c r="C262" s="36"/>
      <c r="D262" s="45"/>
      <c r="E262" s="137" t="s">
        <v>316</v>
      </c>
      <c r="F262" s="6"/>
      <c r="G262" s="79"/>
      <c r="H262" s="49">
        <v>9500000</v>
      </c>
      <c r="I262" s="158"/>
    </row>
    <row r="263" spans="1:9" s="55" customFormat="1" ht="37.5" x14ac:dyDescent="0.2">
      <c r="A263" s="36" t="s">
        <v>98</v>
      </c>
      <c r="B263" s="36" t="s">
        <v>99</v>
      </c>
      <c r="C263" s="36" t="s">
        <v>54</v>
      </c>
      <c r="D263" s="45" t="s">
        <v>100</v>
      </c>
      <c r="E263" s="112"/>
      <c r="F263" s="160"/>
      <c r="G263" s="79"/>
      <c r="H263" s="75">
        <f>SUM(H264:H267)</f>
        <v>25188000</v>
      </c>
      <c r="I263" s="123"/>
    </row>
    <row r="264" spans="1:9" s="55" customFormat="1" ht="56.25" x14ac:dyDescent="0.2">
      <c r="A264" s="36"/>
      <c r="B264" s="36"/>
      <c r="C264" s="36"/>
      <c r="D264" s="45"/>
      <c r="E264" s="122" t="s">
        <v>317</v>
      </c>
      <c r="F264" s="6" t="s">
        <v>417</v>
      </c>
      <c r="G264" s="79">
        <v>17269482</v>
      </c>
      <c r="H264" s="49">
        <v>15000000</v>
      </c>
      <c r="I264" s="123">
        <v>0.01</v>
      </c>
    </row>
    <row r="265" spans="1:9" s="55" customFormat="1" ht="75" x14ac:dyDescent="0.2">
      <c r="A265" s="36"/>
      <c r="B265" s="36"/>
      <c r="C265" s="36"/>
      <c r="D265" s="45"/>
      <c r="E265" s="122" t="s">
        <v>318</v>
      </c>
      <c r="F265" s="6">
        <v>2019</v>
      </c>
      <c r="G265" s="79"/>
      <c r="H265" s="49">
        <v>3000000</v>
      </c>
      <c r="I265" s="123"/>
    </row>
    <row r="266" spans="1:9" s="55" customFormat="1" ht="75" x14ac:dyDescent="0.2">
      <c r="A266" s="36"/>
      <c r="B266" s="36"/>
      <c r="C266" s="36"/>
      <c r="D266" s="45"/>
      <c r="E266" s="122" t="s">
        <v>319</v>
      </c>
      <c r="F266" s="6">
        <v>2019</v>
      </c>
      <c r="G266" s="79"/>
      <c r="H266" s="49">
        <v>1000000</v>
      </c>
      <c r="I266" s="158"/>
    </row>
    <row r="267" spans="1:9" s="55" customFormat="1" ht="37.5" x14ac:dyDescent="0.2">
      <c r="A267" s="36"/>
      <c r="B267" s="36"/>
      <c r="C267" s="36"/>
      <c r="D267" s="45"/>
      <c r="E267" s="122" t="s">
        <v>320</v>
      </c>
      <c r="F267" s="6" t="s">
        <v>417</v>
      </c>
      <c r="G267" s="79">
        <v>6366865</v>
      </c>
      <c r="H267" s="49">
        <v>6188000</v>
      </c>
      <c r="I267" s="158">
        <v>0.03</v>
      </c>
    </row>
    <row r="268" spans="1:9" s="55" customFormat="1" ht="37.5" x14ac:dyDescent="0.2">
      <c r="A268" s="36" t="s">
        <v>180</v>
      </c>
      <c r="B268" s="36" t="s">
        <v>182</v>
      </c>
      <c r="C268" s="36" t="s">
        <v>11</v>
      </c>
      <c r="D268" s="45" t="s">
        <v>181</v>
      </c>
      <c r="E268" s="40"/>
      <c r="F268" s="6"/>
      <c r="G268" s="79"/>
      <c r="H268" s="49">
        <f>SUM(H269)</f>
        <v>3000000</v>
      </c>
      <c r="I268" s="123"/>
    </row>
    <row r="269" spans="1:9" s="55" customFormat="1" ht="56.25" x14ac:dyDescent="0.2">
      <c r="A269" s="36"/>
      <c r="B269" s="36"/>
      <c r="C269" s="12"/>
      <c r="D269" s="12"/>
      <c r="E269" s="140" t="s">
        <v>384</v>
      </c>
      <c r="F269" s="6"/>
      <c r="G269" s="79"/>
      <c r="H269" s="49">
        <v>3000000</v>
      </c>
      <c r="I269" s="123"/>
    </row>
    <row r="270" spans="1:9" s="55" customFormat="1" ht="61.5" customHeight="1" x14ac:dyDescent="0.2">
      <c r="A270" s="33" t="s">
        <v>101</v>
      </c>
      <c r="B270" s="33"/>
      <c r="C270" s="33"/>
      <c r="D270" s="33" t="s">
        <v>28</v>
      </c>
      <c r="E270" s="5"/>
      <c r="F270" s="27"/>
      <c r="G270" s="60"/>
      <c r="H270" s="14">
        <f>H277+H272+H275+H283</f>
        <v>24840000</v>
      </c>
      <c r="I270" s="17"/>
    </row>
    <row r="271" spans="1:9" s="55" customFormat="1" ht="61.5" customHeight="1" x14ac:dyDescent="0.2">
      <c r="A271" s="33" t="s">
        <v>102</v>
      </c>
      <c r="B271" s="33"/>
      <c r="C271" s="33"/>
      <c r="D271" s="35" t="s">
        <v>28</v>
      </c>
      <c r="E271" s="5"/>
      <c r="F271" s="27"/>
      <c r="G271" s="60"/>
      <c r="H271" s="14"/>
      <c r="I271" s="17"/>
    </row>
    <row r="272" spans="1:9" s="109" customFormat="1" ht="56.25" x14ac:dyDescent="0.2">
      <c r="A272" s="36" t="s">
        <v>163</v>
      </c>
      <c r="B272" s="9" t="s">
        <v>63</v>
      </c>
      <c r="C272" s="9" t="s">
        <v>3</v>
      </c>
      <c r="D272" s="10" t="s">
        <v>64</v>
      </c>
      <c r="E272" s="40"/>
      <c r="F272" s="39"/>
      <c r="G272" s="61"/>
      <c r="H272" s="80">
        <f>SUM(H273:H274)</f>
        <v>800000</v>
      </c>
      <c r="I272" s="61"/>
    </row>
    <row r="273" spans="1:22" x14ac:dyDescent="0.2">
      <c r="A273" s="86"/>
      <c r="B273" s="86"/>
      <c r="C273" s="86"/>
      <c r="D273" s="86"/>
      <c r="E273" s="5" t="s">
        <v>130</v>
      </c>
      <c r="F273" s="6"/>
      <c r="G273" s="6"/>
      <c r="H273" s="49">
        <v>500000</v>
      </c>
      <c r="I273" s="6"/>
    </row>
    <row r="274" spans="1:22" x14ac:dyDescent="0.2">
      <c r="A274" s="86"/>
      <c r="B274" s="86"/>
      <c r="C274" s="86"/>
      <c r="D274" s="86"/>
      <c r="E274" s="5" t="s">
        <v>209</v>
      </c>
      <c r="F274" s="6"/>
      <c r="G274" s="6"/>
      <c r="H274" s="49">
        <v>300000</v>
      </c>
      <c r="I274" s="6"/>
    </row>
    <row r="275" spans="1:22" s="71" customFormat="1" ht="37.5" x14ac:dyDescent="0.2">
      <c r="A275" s="36" t="s">
        <v>210</v>
      </c>
      <c r="B275" s="36" t="s">
        <v>91</v>
      </c>
      <c r="C275" s="36" t="s">
        <v>54</v>
      </c>
      <c r="D275" s="45" t="s">
        <v>92</v>
      </c>
      <c r="E275" s="101"/>
      <c r="F275" s="44"/>
      <c r="G275" s="100"/>
      <c r="H275" s="48">
        <f>SUM(H276)</f>
        <v>1500000</v>
      </c>
      <c r="I275" s="10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</row>
    <row r="276" spans="1:22" s="16" customFormat="1" ht="24.75" customHeight="1" x14ac:dyDescent="0.2">
      <c r="A276" s="9"/>
      <c r="B276" s="9"/>
      <c r="C276" s="9"/>
      <c r="D276" s="134"/>
      <c r="E276" s="13" t="s">
        <v>211</v>
      </c>
      <c r="F276" s="6"/>
      <c r="G276" s="6"/>
      <c r="H276" s="38">
        <v>1500000</v>
      </c>
      <c r="I276" s="6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</row>
    <row r="277" spans="1:22" s="109" customFormat="1" ht="36.75" customHeight="1" x14ac:dyDescent="0.2">
      <c r="A277" s="36" t="s">
        <v>103</v>
      </c>
      <c r="B277" s="36" t="s">
        <v>99</v>
      </c>
      <c r="C277" s="36" t="s">
        <v>54</v>
      </c>
      <c r="D277" s="45" t="s">
        <v>100</v>
      </c>
      <c r="E277" s="40"/>
      <c r="F277" s="39"/>
      <c r="G277" s="39"/>
      <c r="H277" s="48">
        <f>SUM(H278:H282)</f>
        <v>7540000</v>
      </c>
      <c r="I277" s="39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</row>
    <row r="278" spans="1:22" s="55" customFormat="1" x14ac:dyDescent="0.2">
      <c r="A278" s="12"/>
      <c r="B278" s="12"/>
      <c r="C278" s="12"/>
      <c r="D278" s="5"/>
      <c r="E278" s="13" t="s">
        <v>395</v>
      </c>
      <c r="F278" s="82"/>
      <c r="G278" s="82"/>
      <c r="H278" s="38">
        <v>6500000</v>
      </c>
      <c r="I278" s="6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</row>
    <row r="279" spans="1:22" s="55" customFormat="1" ht="56.25" x14ac:dyDescent="0.2">
      <c r="A279" s="12"/>
      <c r="B279" s="12"/>
      <c r="C279" s="12"/>
      <c r="D279" s="5"/>
      <c r="E279" s="5" t="s">
        <v>334</v>
      </c>
      <c r="F279" s="82"/>
      <c r="G279" s="82"/>
      <c r="H279" s="38">
        <v>140000</v>
      </c>
      <c r="I279" s="6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</row>
    <row r="280" spans="1:22" s="55" customFormat="1" ht="37.5" x14ac:dyDescent="0.2">
      <c r="A280" s="12"/>
      <c r="B280" s="12"/>
      <c r="C280" s="12"/>
      <c r="D280" s="5"/>
      <c r="E280" s="5" t="s">
        <v>229</v>
      </c>
      <c r="F280" s="82"/>
      <c r="G280" s="82"/>
      <c r="H280" s="38">
        <v>140000</v>
      </c>
      <c r="I280" s="6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</row>
    <row r="281" spans="1:22" s="55" customFormat="1" ht="37.5" x14ac:dyDescent="0.2">
      <c r="A281" s="12"/>
      <c r="B281" s="12"/>
      <c r="C281" s="12"/>
      <c r="D281" s="5"/>
      <c r="E281" s="5" t="s">
        <v>227</v>
      </c>
      <c r="F281" s="82"/>
      <c r="G281" s="82"/>
      <c r="H281" s="38">
        <v>340000</v>
      </c>
      <c r="I281" s="6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</row>
    <row r="282" spans="1:22" s="55" customFormat="1" ht="37.5" x14ac:dyDescent="0.2">
      <c r="A282" s="12"/>
      <c r="B282" s="12"/>
      <c r="C282" s="12"/>
      <c r="D282" s="5"/>
      <c r="E282" s="5" t="s">
        <v>228</v>
      </c>
      <c r="F282" s="82"/>
      <c r="G282" s="82"/>
      <c r="H282" s="38">
        <v>420000</v>
      </c>
      <c r="I282" s="6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</row>
    <row r="283" spans="1:22" s="55" customFormat="1" ht="37.5" x14ac:dyDescent="0.2">
      <c r="A283" s="36" t="s">
        <v>321</v>
      </c>
      <c r="B283" s="36" t="s">
        <v>42</v>
      </c>
      <c r="C283" s="36" t="s">
        <v>11</v>
      </c>
      <c r="D283" s="37" t="s">
        <v>12</v>
      </c>
      <c r="E283" s="5"/>
      <c r="F283" s="82"/>
      <c r="G283" s="82"/>
      <c r="H283" s="48">
        <f>SUM(H284)</f>
        <v>15000000</v>
      </c>
      <c r="I283" s="6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</row>
    <row r="284" spans="1:22" s="55" customFormat="1" ht="56.25" x14ac:dyDescent="0.2">
      <c r="A284" s="12"/>
      <c r="B284" s="12"/>
      <c r="C284" s="12"/>
      <c r="D284" s="5"/>
      <c r="E284" s="5" t="s">
        <v>396</v>
      </c>
      <c r="F284" s="82"/>
      <c r="G284" s="82"/>
      <c r="H284" s="38">
        <v>15000000</v>
      </c>
      <c r="I284" s="6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</row>
    <row r="285" spans="1:22" s="55" customFormat="1" ht="36.75" customHeight="1" x14ac:dyDescent="0.2">
      <c r="A285" s="33" t="s">
        <v>104</v>
      </c>
      <c r="B285" s="7"/>
      <c r="C285" s="7"/>
      <c r="D285" s="7" t="s">
        <v>29</v>
      </c>
      <c r="E285" s="5"/>
      <c r="F285" s="4"/>
      <c r="G285" s="4"/>
      <c r="H285" s="34">
        <f>H290+H323+H287+H314+H321</f>
        <v>44550000</v>
      </c>
      <c r="I285" s="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</row>
    <row r="286" spans="1:22" s="55" customFormat="1" ht="31.5" customHeight="1" x14ac:dyDescent="0.2">
      <c r="A286" s="33" t="s">
        <v>105</v>
      </c>
      <c r="B286" s="7"/>
      <c r="C286" s="7"/>
      <c r="D286" s="8" t="s">
        <v>29</v>
      </c>
      <c r="E286" s="5"/>
      <c r="F286" s="4"/>
      <c r="G286" s="4"/>
      <c r="H286" s="38"/>
      <c r="I286" s="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</row>
    <row r="287" spans="1:22" s="109" customFormat="1" ht="56.25" x14ac:dyDescent="0.2">
      <c r="A287" s="36" t="s">
        <v>106</v>
      </c>
      <c r="B287" s="9" t="s">
        <v>63</v>
      </c>
      <c r="C287" s="9" t="s">
        <v>3</v>
      </c>
      <c r="D287" s="10" t="s">
        <v>64</v>
      </c>
      <c r="E287" s="40"/>
      <c r="F287" s="39"/>
      <c r="G287" s="61"/>
      <c r="H287" s="80">
        <f>SUM(H288:H289)</f>
        <v>78000</v>
      </c>
      <c r="I287" s="61"/>
    </row>
    <row r="288" spans="1:22" s="55" customFormat="1" x14ac:dyDescent="0.2">
      <c r="A288" s="36"/>
      <c r="B288" s="36"/>
      <c r="C288" s="36"/>
      <c r="D288" s="45"/>
      <c r="E288" s="5" t="s">
        <v>130</v>
      </c>
      <c r="F288" s="6"/>
      <c r="G288" s="6"/>
      <c r="H288" s="49">
        <v>49000</v>
      </c>
      <c r="I288" s="97"/>
    </row>
    <row r="289" spans="1:22" s="55" customFormat="1" x14ac:dyDescent="0.2">
      <c r="A289" s="36"/>
      <c r="B289" s="36"/>
      <c r="C289" s="36"/>
      <c r="D289" s="45"/>
      <c r="E289" s="128" t="s">
        <v>131</v>
      </c>
      <c r="F289" s="85"/>
      <c r="G289" s="84"/>
      <c r="H289" s="26">
        <f>29000</f>
        <v>29000</v>
      </c>
      <c r="I289" s="97"/>
    </row>
    <row r="290" spans="1:22" s="109" customFormat="1" ht="19.5" x14ac:dyDescent="0.2">
      <c r="A290" s="36" t="s">
        <v>107</v>
      </c>
      <c r="B290" s="36" t="s">
        <v>76</v>
      </c>
      <c r="C290" s="36" t="s">
        <v>26</v>
      </c>
      <c r="D290" s="36" t="s">
        <v>77</v>
      </c>
      <c r="E290" s="101"/>
      <c r="F290" s="39"/>
      <c r="G290" s="39"/>
      <c r="H290" s="48">
        <f>SUM(H291:H313)</f>
        <v>16172000</v>
      </c>
      <c r="I290" s="39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</row>
    <row r="291" spans="1:22" x14ac:dyDescent="0.2">
      <c r="A291" s="86"/>
      <c r="B291" s="86"/>
      <c r="C291" s="86"/>
      <c r="D291" s="86"/>
      <c r="E291" s="120" t="s">
        <v>132</v>
      </c>
      <c r="F291" s="6"/>
      <c r="G291" s="6"/>
      <c r="H291" s="49">
        <v>400000</v>
      </c>
      <c r="I291" s="6"/>
    </row>
    <row r="292" spans="1:22" x14ac:dyDescent="0.2">
      <c r="A292" s="86"/>
      <c r="B292" s="86"/>
      <c r="C292" s="86"/>
      <c r="D292" s="86"/>
      <c r="E292" s="120" t="s">
        <v>133</v>
      </c>
      <c r="F292" s="6"/>
      <c r="G292" s="6"/>
      <c r="H292" s="49">
        <v>1392000</v>
      </c>
      <c r="I292" s="6"/>
    </row>
    <row r="293" spans="1:22" x14ac:dyDescent="0.2">
      <c r="A293" s="86"/>
      <c r="B293" s="86"/>
      <c r="C293" s="86"/>
      <c r="D293" s="86"/>
      <c r="E293" s="120" t="s">
        <v>134</v>
      </c>
      <c r="F293" s="6"/>
      <c r="G293" s="6"/>
      <c r="H293" s="49">
        <v>190000</v>
      </c>
      <c r="I293" s="6"/>
    </row>
    <row r="294" spans="1:22" x14ac:dyDescent="0.2">
      <c r="A294" s="86"/>
      <c r="B294" s="86"/>
      <c r="C294" s="86"/>
      <c r="D294" s="86"/>
      <c r="E294" s="120" t="s">
        <v>135</v>
      </c>
      <c r="F294" s="6"/>
      <c r="G294" s="6"/>
      <c r="H294" s="49">
        <v>147000</v>
      </c>
      <c r="I294" s="6"/>
    </row>
    <row r="295" spans="1:22" x14ac:dyDescent="0.2">
      <c r="A295" s="86"/>
      <c r="B295" s="86"/>
      <c r="C295" s="86"/>
      <c r="D295" s="86"/>
      <c r="E295" s="120" t="s">
        <v>136</v>
      </c>
      <c r="F295" s="6"/>
      <c r="G295" s="6"/>
      <c r="H295" s="49">
        <v>49000</v>
      </c>
      <c r="I295" s="6"/>
    </row>
    <row r="296" spans="1:22" x14ac:dyDescent="0.2">
      <c r="A296" s="86"/>
      <c r="B296" s="86"/>
      <c r="C296" s="86"/>
      <c r="D296" s="86"/>
      <c r="E296" s="120" t="s">
        <v>137</v>
      </c>
      <c r="F296" s="6"/>
      <c r="G296" s="6"/>
      <c r="H296" s="49">
        <v>49000</v>
      </c>
      <c r="I296" s="6"/>
    </row>
    <row r="297" spans="1:22" s="55" customFormat="1" x14ac:dyDescent="0.2">
      <c r="A297" s="36"/>
      <c r="B297" s="36"/>
      <c r="C297" s="36"/>
      <c r="D297" s="45"/>
      <c r="E297" s="120" t="s">
        <v>138</v>
      </c>
      <c r="F297" s="85"/>
      <c r="G297" s="84"/>
      <c r="H297" s="49">
        <v>29000</v>
      </c>
      <c r="I297" s="97"/>
    </row>
    <row r="298" spans="1:22" s="55" customFormat="1" x14ac:dyDescent="0.2">
      <c r="A298" s="36"/>
      <c r="B298" s="36"/>
      <c r="C298" s="36"/>
      <c r="D298" s="45"/>
      <c r="E298" s="120" t="s">
        <v>139</v>
      </c>
      <c r="F298" s="85"/>
      <c r="G298" s="84"/>
      <c r="H298" s="49">
        <v>47000</v>
      </c>
      <c r="I298" s="97"/>
    </row>
    <row r="299" spans="1:22" s="55" customFormat="1" x14ac:dyDescent="0.2">
      <c r="A299" s="36"/>
      <c r="B299" s="36"/>
      <c r="C299" s="36"/>
      <c r="D299" s="45"/>
      <c r="E299" s="120" t="s">
        <v>140</v>
      </c>
      <c r="F299" s="85"/>
      <c r="G299" s="84"/>
      <c r="H299" s="49">
        <v>48100</v>
      </c>
      <c r="I299" s="97"/>
    </row>
    <row r="300" spans="1:22" s="55" customFormat="1" ht="37.5" x14ac:dyDescent="0.2">
      <c r="A300" s="36"/>
      <c r="B300" s="36"/>
      <c r="C300" s="36"/>
      <c r="D300" s="45"/>
      <c r="E300" s="128" t="s">
        <v>141</v>
      </c>
      <c r="F300" s="85"/>
      <c r="G300" s="84"/>
      <c r="H300" s="26">
        <v>2000000</v>
      </c>
      <c r="I300" s="97"/>
    </row>
    <row r="301" spans="1:22" s="55" customFormat="1" x14ac:dyDescent="0.2">
      <c r="A301" s="36"/>
      <c r="B301" s="36"/>
      <c r="C301" s="36"/>
      <c r="D301" s="45"/>
      <c r="E301" s="120" t="s">
        <v>142</v>
      </c>
      <c r="F301" s="85"/>
      <c r="G301" s="84"/>
      <c r="H301" s="49">
        <v>5000000</v>
      </c>
      <c r="I301" s="97"/>
    </row>
    <row r="302" spans="1:22" s="55" customFormat="1" x14ac:dyDescent="0.2">
      <c r="A302" s="36"/>
      <c r="B302" s="36"/>
      <c r="C302" s="36"/>
      <c r="D302" s="45"/>
      <c r="E302" s="120" t="s">
        <v>143</v>
      </c>
      <c r="F302" s="85"/>
      <c r="G302" s="84"/>
      <c r="H302" s="121">
        <v>1000000</v>
      </c>
      <c r="I302" s="97"/>
    </row>
    <row r="303" spans="1:22" s="55" customFormat="1" x14ac:dyDescent="0.2">
      <c r="A303" s="36"/>
      <c r="B303" s="36"/>
      <c r="C303" s="36"/>
      <c r="D303" s="45"/>
      <c r="E303" s="120" t="s">
        <v>144</v>
      </c>
      <c r="F303" s="85"/>
      <c r="G303" s="84"/>
      <c r="H303" s="121">
        <v>1425000</v>
      </c>
      <c r="I303" s="97"/>
    </row>
    <row r="304" spans="1:22" s="55" customFormat="1" x14ac:dyDescent="0.2">
      <c r="A304" s="36"/>
      <c r="B304" s="36"/>
      <c r="C304" s="36"/>
      <c r="D304" s="45"/>
      <c r="E304" s="120" t="s">
        <v>145</v>
      </c>
      <c r="F304" s="85"/>
      <c r="G304" s="84"/>
      <c r="H304" s="121">
        <v>1000000</v>
      </c>
      <c r="I304" s="97"/>
    </row>
    <row r="305" spans="1:22" s="55" customFormat="1" x14ac:dyDescent="0.2">
      <c r="A305" s="36"/>
      <c r="B305" s="36"/>
      <c r="C305" s="36"/>
      <c r="D305" s="45"/>
      <c r="E305" s="120" t="s">
        <v>146</v>
      </c>
      <c r="F305" s="85"/>
      <c r="G305" s="84"/>
      <c r="H305" s="121">
        <v>1500000</v>
      </c>
      <c r="I305" s="97"/>
    </row>
    <row r="306" spans="1:22" s="55" customFormat="1" x14ac:dyDescent="0.2">
      <c r="A306" s="36"/>
      <c r="B306" s="36"/>
      <c r="C306" s="36"/>
      <c r="D306" s="45"/>
      <c r="E306" s="120" t="s">
        <v>147</v>
      </c>
      <c r="F306" s="85"/>
      <c r="G306" s="84"/>
      <c r="H306" s="49">
        <v>49000</v>
      </c>
      <c r="I306" s="97"/>
    </row>
    <row r="307" spans="1:22" s="55" customFormat="1" ht="37.5" x14ac:dyDescent="0.2">
      <c r="A307" s="36"/>
      <c r="B307" s="36"/>
      <c r="C307" s="36"/>
      <c r="D307" s="45"/>
      <c r="E307" s="120" t="s">
        <v>148</v>
      </c>
      <c r="F307" s="85"/>
      <c r="G307" s="84"/>
      <c r="H307" s="49">
        <v>199000</v>
      </c>
      <c r="I307" s="97"/>
    </row>
    <row r="308" spans="1:22" s="55" customFormat="1" x14ac:dyDescent="0.2">
      <c r="A308" s="36"/>
      <c r="B308" s="36"/>
      <c r="C308" s="36"/>
      <c r="D308" s="45"/>
      <c r="E308" s="120" t="s">
        <v>149</v>
      </c>
      <c r="F308" s="85"/>
      <c r="G308" s="84"/>
      <c r="H308" s="49">
        <v>49000</v>
      </c>
      <c r="I308" s="97"/>
    </row>
    <row r="309" spans="1:22" s="55" customFormat="1" x14ac:dyDescent="0.2">
      <c r="A309" s="36"/>
      <c r="B309" s="36"/>
      <c r="C309" s="36"/>
      <c r="D309" s="45"/>
      <c r="E309" s="120" t="s">
        <v>150</v>
      </c>
      <c r="F309" s="85"/>
      <c r="G309" s="84"/>
      <c r="H309" s="49">
        <v>49000</v>
      </c>
      <c r="I309" s="97"/>
    </row>
    <row r="310" spans="1:22" s="55" customFormat="1" ht="37.5" x14ac:dyDescent="0.2">
      <c r="A310" s="36"/>
      <c r="B310" s="36"/>
      <c r="C310" s="36"/>
      <c r="D310" s="45"/>
      <c r="E310" s="120" t="s">
        <v>151</v>
      </c>
      <c r="F310" s="85"/>
      <c r="G310" s="84"/>
      <c r="H310" s="49">
        <v>250000</v>
      </c>
      <c r="I310" s="97"/>
    </row>
    <row r="311" spans="1:22" s="55" customFormat="1" ht="37.5" x14ac:dyDescent="0.2">
      <c r="A311" s="36"/>
      <c r="B311" s="36"/>
      <c r="C311" s="36"/>
      <c r="D311" s="45"/>
      <c r="E311" s="120" t="s">
        <v>152</v>
      </c>
      <c r="F311" s="85"/>
      <c r="G311" s="84"/>
      <c r="H311" s="49">
        <v>700000</v>
      </c>
      <c r="I311" s="97"/>
    </row>
    <row r="312" spans="1:22" s="55" customFormat="1" x14ac:dyDescent="0.2">
      <c r="A312" s="36"/>
      <c r="B312" s="36"/>
      <c r="C312" s="36"/>
      <c r="D312" s="45"/>
      <c r="E312" s="120" t="s">
        <v>153</v>
      </c>
      <c r="F312" s="85"/>
      <c r="G312" s="84"/>
      <c r="H312" s="49">
        <v>49900</v>
      </c>
      <c r="I312" s="97"/>
    </row>
    <row r="313" spans="1:22" s="55" customFormat="1" ht="26.25" customHeight="1" x14ac:dyDescent="0.2">
      <c r="A313" s="36"/>
      <c r="B313" s="36"/>
      <c r="C313" s="36"/>
      <c r="D313" s="45"/>
      <c r="E313" s="13" t="s">
        <v>188</v>
      </c>
      <c r="F313" s="85"/>
      <c r="G313" s="84"/>
      <c r="H313" s="49">
        <v>550000</v>
      </c>
      <c r="I313" s="97"/>
    </row>
    <row r="314" spans="1:22" s="71" customFormat="1" ht="37.5" x14ac:dyDescent="0.2">
      <c r="A314" s="36" t="s">
        <v>108</v>
      </c>
      <c r="B314" s="36" t="s">
        <v>53</v>
      </c>
      <c r="C314" s="36" t="s">
        <v>54</v>
      </c>
      <c r="D314" s="45" t="s">
        <v>55</v>
      </c>
      <c r="E314" s="101"/>
      <c r="F314" s="44"/>
      <c r="G314" s="100"/>
      <c r="H314" s="48">
        <f>SUM(H315:H320)</f>
        <v>4300000</v>
      </c>
      <c r="I314" s="10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</row>
    <row r="315" spans="1:22" s="55" customFormat="1" ht="37.5" x14ac:dyDescent="0.2">
      <c r="A315" s="36"/>
      <c r="B315" s="36"/>
      <c r="C315" s="36"/>
      <c r="D315" s="45"/>
      <c r="E315" s="128" t="s">
        <v>154</v>
      </c>
      <c r="F315" s="85"/>
      <c r="G315" s="84"/>
      <c r="H315" s="26">
        <v>1000000</v>
      </c>
      <c r="I315" s="97"/>
    </row>
    <row r="316" spans="1:22" s="55" customFormat="1" ht="37.5" x14ac:dyDescent="0.2">
      <c r="A316" s="36"/>
      <c r="B316" s="36"/>
      <c r="C316" s="36"/>
      <c r="D316" s="45"/>
      <c r="E316" s="128" t="s">
        <v>155</v>
      </c>
      <c r="F316" s="85"/>
      <c r="G316" s="84"/>
      <c r="H316" s="26">
        <v>800000</v>
      </c>
      <c r="I316" s="97"/>
    </row>
    <row r="317" spans="1:22" s="55" customFormat="1" ht="37.5" x14ac:dyDescent="0.2">
      <c r="A317" s="36"/>
      <c r="B317" s="36"/>
      <c r="C317" s="36"/>
      <c r="D317" s="45"/>
      <c r="E317" s="128" t="s">
        <v>156</v>
      </c>
      <c r="F317" s="85"/>
      <c r="G317" s="84"/>
      <c r="H317" s="26">
        <v>800000</v>
      </c>
      <c r="I317" s="97"/>
    </row>
    <row r="318" spans="1:22" s="55" customFormat="1" ht="37.5" x14ac:dyDescent="0.2">
      <c r="A318" s="36"/>
      <c r="B318" s="36"/>
      <c r="C318" s="36"/>
      <c r="D318" s="45"/>
      <c r="E318" s="128" t="s">
        <v>157</v>
      </c>
      <c r="F318" s="85"/>
      <c r="G318" s="84"/>
      <c r="H318" s="26">
        <v>400000</v>
      </c>
      <c r="I318" s="97"/>
    </row>
    <row r="319" spans="1:22" s="55" customFormat="1" ht="37.5" x14ac:dyDescent="0.2">
      <c r="A319" s="36"/>
      <c r="B319" s="36"/>
      <c r="C319" s="36"/>
      <c r="D319" s="45"/>
      <c r="E319" s="128" t="s">
        <v>158</v>
      </c>
      <c r="F319" s="85"/>
      <c r="G319" s="84"/>
      <c r="H319" s="26">
        <v>600000</v>
      </c>
      <c r="I319" s="97"/>
    </row>
    <row r="320" spans="1:22" s="55" customFormat="1" ht="37.5" x14ac:dyDescent="0.2">
      <c r="A320" s="36"/>
      <c r="B320" s="36"/>
      <c r="C320" s="36"/>
      <c r="D320" s="45"/>
      <c r="E320" s="128" t="s">
        <v>159</v>
      </c>
      <c r="F320" s="85"/>
      <c r="G320" s="84"/>
      <c r="H320" s="26">
        <v>700000</v>
      </c>
      <c r="I320" s="97"/>
    </row>
    <row r="321" spans="1:22" s="55" customFormat="1" x14ac:dyDescent="0.2">
      <c r="A321" s="36" t="s">
        <v>195</v>
      </c>
      <c r="B321" s="9" t="s">
        <v>197</v>
      </c>
      <c r="C321" s="9" t="s">
        <v>196</v>
      </c>
      <c r="D321" s="10" t="s">
        <v>194</v>
      </c>
      <c r="E321" s="128"/>
      <c r="F321" s="85"/>
      <c r="G321" s="84"/>
      <c r="H321" s="26">
        <f>SUM(H322)</f>
        <v>4000000</v>
      </c>
      <c r="I321" s="97"/>
    </row>
    <row r="322" spans="1:22" s="55" customFormat="1" x14ac:dyDescent="0.2">
      <c r="A322" s="86"/>
      <c r="B322" s="86"/>
      <c r="C322" s="86"/>
      <c r="D322" s="86"/>
      <c r="E322" s="128" t="s">
        <v>413</v>
      </c>
      <c r="F322" s="85"/>
      <c r="G322" s="84"/>
      <c r="H322" s="26">
        <v>4000000</v>
      </c>
      <c r="I322" s="97"/>
    </row>
    <row r="323" spans="1:22" s="109" customFormat="1" ht="45" customHeight="1" x14ac:dyDescent="0.2">
      <c r="A323" s="36" t="s">
        <v>109</v>
      </c>
      <c r="B323" s="36" t="s">
        <v>42</v>
      </c>
      <c r="C323" s="36" t="s">
        <v>11</v>
      </c>
      <c r="D323" s="37" t="s">
        <v>12</v>
      </c>
      <c r="E323" s="63"/>
      <c r="F323" s="39"/>
      <c r="G323" s="39"/>
      <c r="H323" s="48">
        <f>H324</f>
        <v>20000000</v>
      </c>
      <c r="I323" s="39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</row>
    <row r="324" spans="1:22" s="55" customFormat="1" ht="41.25" customHeight="1" x14ac:dyDescent="0.2">
      <c r="A324" s="36"/>
      <c r="B324" s="36"/>
      <c r="C324" s="36"/>
      <c r="D324" s="43"/>
      <c r="E324" s="13" t="s">
        <v>114</v>
      </c>
      <c r="F324" s="4"/>
      <c r="G324" s="4"/>
      <c r="H324" s="38">
        <v>20000000</v>
      </c>
      <c r="I324" s="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</row>
    <row r="325" spans="1:22" s="55" customFormat="1" ht="41.25" customHeight="1" x14ac:dyDescent="0.2">
      <c r="A325" s="33" t="s">
        <v>161</v>
      </c>
      <c r="B325" s="33"/>
      <c r="C325" s="33"/>
      <c r="D325" s="39" t="s">
        <v>191</v>
      </c>
      <c r="E325" s="40"/>
      <c r="F325" s="39"/>
      <c r="G325" s="39"/>
      <c r="H325" s="34">
        <f>H327</f>
        <v>390000</v>
      </c>
      <c r="I325" s="39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</row>
    <row r="326" spans="1:22" s="55" customFormat="1" ht="41.25" customHeight="1" x14ac:dyDescent="0.2">
      <c r="A326" s="33" t="s">
        <v>162</v>
      </c>
      <c r="B326" s="33"/>
      <c r="C326" s="33"/>
      <c r="D326" s="42" t="s">
        <v>191</v>
      </c>
      <c r="E326" s="40"/>
      <c r="F326" s="4"/>
      <c r="G326" s="4"/>
      <c r="H326" s="38"/>
      <c r="I326" s="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</row>
    <row r="327" spans="1:22" s="55" customFormat="1" ht="60.75" customHeight="1" x14ac:dyDescent="0.2">
      <c r="A327" s="36" t="s">
        <v>213</v>
      </c>
      <c r="B327" s="9" t="s">
        <v>63</v>
      </c>
      <c r="C327" s="9" t="s">
        <v>3</v>
      </c>
      <c r="D327" s="10" t="s">
        <v>64</v>
      </c>
      <c r="E327" s="101"/>
      <c r="F327" s="4"/>
      <c r="G327" s="4"/>
      <c r="H327" s="38">
        <f>SUM(H328:H329)</f>
        <v>390000</v>
      </c>
      <c r="I327" s="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</row>
    <row r="328" spans="1:22" s="55" customFormat="1" ht="41.25" customHeight="1" x14ac:dyDescent="0.2">
      <c r="A328" s="36"/>
      <c r="B328" s="36"/>
      <c r="C328" s="36"/>
      <c r="D328" s="124"/>
      <c r="E328" s="28" t="s">
        <v>414</v>
      </c>
      <c r="F328" s="68"/>
      <c r="G328" s="68"/>
      <c r="H328" s="38">
        <v>90000</v>
      </c>
      <c r="I328" s="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</row>
    <row r="329" spans="1:22" s="55" customFormat="1" ht="21.75" customHeight="1" x14ac:dyDescent="0.2">
      <c r="A329" s="36"/>
      <c r="B329" s="36"/>
      <c r="C329" s="36"/>
      <c r="D329" s="118"/>
      <c r="E329" s="20" t="s">
        <v>209</v>
      </c>
      <c r="F329" s="68"/>
      <c r="G329" s="68"/>
      <c r="H329" s="38">
        <v>300000</v>
      </c>
      <c r="I329" s="38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</row>
    <row r="330" spans="1:22" s="55" customFormat="1" ht="41.25" customHeight="1" x14ac:dyDescent="0.2">
      <c r="A330" s="33" t="s">
        <v>169</v>
      </c>
      <c r="B330" s="33"/>
      <c r="C330" s="33"/>
      <c r="D330" s="39" t="s">
        <v>170</v>
      </c>
      <c r="E330" s="40"/>
      <c r="F330" s="39"/>
      <c r="G330" s="39"/>
      <c r="H330" s="34">
        <f>H332</f>
        <v>49000</v>
      </c>
      <c r="I330" s="39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</row>
    <row r="331" spans="1:22" s="55" customFormat="1" ht="41.25" customHeight="1" x14ac:dyDescent="0.2">
      <c r="A331" s="33" t="s">
        <v>171</v>
      </c>
      <c r="B331" s="33"/>
      <c r="C331" s="33"/>
      <c r="D331" s="42" t="s">
        <v>170</v>
      </c>
      <c r="E331" s="40"/>
      <c r="F331" s="4"/>
      <c r="G331" s="4"/>
      <c r="H331" s="38"/>
      <c r="I331" s="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</row>
    <row r="332" spans="1:22" s="55" customFormat="1" ht="68.25" customHeight="1" x14ac:dyDescent="0.2">
      <c r="A332" s="36" t="s">
        <v>172</v>
      </c>
      <c r="B332" s="9" t="s">
        <v>63</v>
      </c>
      <c r="C332" s="9" t="s">
        <v>3</v>
      </c>
      <c r="D332" s="10" t="s">
        <v>64</v>
      </c>
      <c r="E332" s="101"/>
      <c r="F332" s="4"/>
      <c r="G332" s="4"/>
      <c r="H332" s="38">
        <f>H333</f>
        <v>49000</v>
      </c>
      <c r="I332" s="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</row>
    <row r="333" spans="1:22" s="55" customFormat="1" ht="41.25" customHeight="1" x14ac:dyDescent="0.2">
      <c r="A333" s="36"/>
      <c r="B333" s="36"/>
      <c r="C333" s="36"/>
      <c r="D333" s="124"/>
      <c r="E333" s="125" t="s">
        <v>166</v>
      </c>
      <c r="F333" s="4"/>
      <c r="G333" s="4"/>
      <c r="H333" s="38">
        <v>49000</v>
      </c>
      <c r="I333" s="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</row>
    <row r="334" spans="1:22" s="51" customFormat="1" ht="37.5" x14ac:dyDescent="0.2">
      <c r="A334" s="33" t="s">
        <v>110</v>
      </c>
      <c r="B334" s="33"/>
      <c r="C334" s="33"/>
      <c r="D334" s="33" t="s">
        <v>30</v>
      </c>
      <c r="E334" s="40"/>
      <c r="F334" s="41"/>
      <c r="G334" s="41"/>
      <c r="H334" s="34">
        <f>H336+H341+H339</f>
        <v>10500000</v>
      </c>
      <c r="I334" s="34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</row>
    <row r="335" spans="1:22" s="53" customFormat="1" ht="37.5" x14ac:dyDescent="0.2">
      <c r="A335" s="33" t="s">
        <v>111</v>
      </c>
      <c r="B335" s="33"/>
      <c r="C335" s="33"/>
      <c r="D335" s="35" t="s">
        <v>30</v>
      </c>
      <c r="E335" s="40"/>
      <c r="F335" s="41"/>
      <c r="G335" s="41"/>
      <c r="H335" s="34"/>
      <c r="I335" s="34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</row>
    <row r="336" spans="1:22" s="109" customFormat="1" ht="56.25" x14ac:dyDescent="0.2">
      <c r="A336" s="36" t="s">
        <v>112</v>
      </c>
      <c r="B336" s="9" t="s">
        <v>63</v>
      </c>
      <c r="C336" s="9" t="s">
        <v>3</v>
      </c>
      <c r="D336" s="10" t="s">
        <v>64</v>
      </c>
      <c r="E336" s="101"/>
      <c r="F336" s="102"/>
      <c r="G336" s="102"/>
      <c r="H336" s="48">
        <f>SUM(H337:H338)</f>
        <v>2000000</v>
      </c>
      <c r="I336" s="44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</row>
    <row r="337" spans="1:22" s="55" customFormat="1" ht="38.25" customHeight="1" x14ac:dyDescent="0.2">
      <c r="A337" s="36"/>
      <c r="B337" s="36"/>
      <c r="C337" s="36"/>
      <c r="D337" s="124"/>
      <c r="E337" s="28" t="s">
        <v>415</v>
      </c>
      <c r="F337" s="68"/>
      <c r="G337" s="68"/>
      <c r="H337" s="38">
        <v>600000</v>
      </c>
      <c r="I337" s="38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</row>
    <row r="338" spans="1:22" s="55" customFormat="1" ht="21.75" customHeight="1" x14ac:dyDescent="0.2">
      <c r="A338" s="36"/>
      <c r="B338" s="36"/>
      <c r="C338" s="36"/>
      <c r="D338" s="129"/>
      <c r="E338" s="20" t="s">
        <v>33</v>
      </c>
      <c r="F338" s="68"/>
      <c r="G338" s="68"/>
      <c r="H338" s="38">
        <v>1400000</v>
      </c>
      <c r="I338" s="38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</row>
    <row r="339" spans="1:22" s="55" customFormat="1" ht="21.75" customHeight="1" x14ac:dyDescent="0.2">
      <c r="A339" s="36" t="s">
        <v>174</v>
      </c>
      <c r="B339" s="36" t="s">
        <v>2</v>
      </c>
      <c r="C339" s="36" t="s">
        <v>13</v>
      </c>
      <c r="D339" s="45" t="s">
        <v>43</v>
      </c>
      <c r="E339" s="20"/>
      <c r="F339" s="68"/>
      <c r="G339" s="68"/>
      <c r="H339" s="48">
        <f>SUM(H340)</f>
        <v>1500000</v>
      </c>
      <c r="I339" s="38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</row>
    <row r="340" spans="1:22" s="55" customFormat="1" ht="44.25" customHeight="1" x14ac:dyDescent="0.2">
      <c r="A340" s="36"/>
      <c r="B340" s="36"/>
      <c r="C340" s="36"/>
      <c r="D340" s="118"/>
      <c r="E340" s="13" t="s">
        <v>186</v>
      </c>
      <c r="F340" s="68"/>
      <c r="G340" s="68"/>
      <c r="H340" s="38">
        <v>1500000</v>
      </c>
      <c r="I340" s="38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</row>
    <row r="341" spans="1:22" s="109" customFormat="1" x14ac:dyDescent="0.2">
      <c r="A341" s="36" t="s">
        <v>113</v>
      </c>
      <c r="B341" s="36" t="s">
        <v>37</v>
      </c>
      <c r="C341" s="36" t="s">
        <v>2</v>
      </c>
      <c r="D341" s="10" t="s">
        <v>38</v>
      </c>
      <c r="E341" s="69"/>
      <c r="F341" s="41"/>
      <c r="G341" s="41"/>
      <c r="H341" s="48">
        <f>SUM(H342:H346)</f>
        <v>7000000</v>
      </c>
      <c r="I341" s="34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</row>
    <row r="342" spans="1:22" s="55" customFormat="1" ht="24.75" customHeight="1" x14ac:dyDescent="0.2">
      <c r="A342" s="36"/>
      <c r="B342" s="36"/>
      <c r="C342" s="36"/>
      <c r="D342" s="20"/>
      <c r="E342" s="20" t="s">
        <v>47</v>
      </c>
      <c r="F342" s="68"/>
      <c r="G342" s="68"/>
      <c r="H342" s="38">
        <v>2000000</v>
      </c>
      <c r="I342" s="38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</row>
    <row r="343" spans="1:22" s="55" customFormat="1" ht="24.75" customHeight="1" x14ac:dyDescent="0.2">
      <c r="A343" s="36"/>
      <c r="B343" s="36"/>
      <c r="C343" s="36"/>
      <c r="D343" s="20"/>
      <c r="E343" s="20" t="s">
        <v>48</v>
      </c>
      <c r="F343" s="68"/>
      <c r="G343" s="68"/>
      <c r="H343" s="38">
        <v>1000000</v>
      </c>
      <c r="I343" s="38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</row>
    <row r="344" spans="1:22" s="55" customFormat="1" ht="24.75" customHeight="1" x14ac:dyDescent="0.2">
      <c r="A344" s="36"/>
      <c r="B344" s="36"/>
      <c r="C344" s="36"/>
      <c r="D344" s="20"/>
      <c r="E344" s="20" t="s">
        <v>49</v>
      </c>
      <c r="F344" s="68"/>
      <c r="G344" s="68"/>
      <c r="H344" s="38">
        <v>1000000</v>
      </c>
      <c r="I344" s="38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</row>
    <row r="345" spans="1:22" s="55" customFormat="1" ht="24.75" customHeight="1" x14ac:dyDescent="0.2">
      <c r="A345" s="36"/>
      <c r="B345" s="36"/>
      <c r="C345" s="36"/>
      <c r="D345" s="20"/>
      <c r="E345" s="20" t="s">
        <v>50</v>
      </c>
      <c r="F345" s="68"/>
      <c r="G345" s="68"/>
      <c r="H345" s="38">
        <v>2000000</v>
      </c>
      <c r="I345" s="38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</row>
    <row r="346" spans="1:22" s="55" customFormat="1" ht="24.75" customHeight="1" x14ac:dyDescent="0.2">
      <c r="A346" s="36"/>
      <c r="B346" s="36"/>
      <c r="C346" s="36"/>
      <c r="D346" s="20"/>
      <c r="E346" s="20" t="s">
        <v>51</v>
      </c>
      <c r="F346" s="68"/>
      <c r="G346" s="68"/>
      <c r="H346" s="38">
        <v>1000000</v>
      </c>
      <c r="I346" s="38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</row>
    <row r="347" spans="1:22" s="32" customFormat="1" ht="90" customHeight="1" x14ac:dyDescent="0.2">
      <c r="B347" s="29"/>
      <c r="C347" s="29"/>
      <c r="D347" s="29"/>
      <c r="E347" s="30" t="s">
        <v>412</v>
      </c>
      <c r="F347" s="95"/>
      <c r="G347" s="95"/>
      <c r="H347" s="95">
        <f>H334+H285+H270+H84+H80+H76+H62+H51+H37+H21+H168+H325+H330+H72</f>
        <v>1000965000</v>
      </c>
      <c r="I347" s="95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</row>
    <row r="348" spans="1:22" s="96" customFormat="1" ht="27" customHeight="1" x14ac:dyDescent="0.2">
      <c r="A348" s="29"/>
      <c r="B348" s="29"/>
      <c r="C348" s="29"/>
      <c r="D348" s="29"/>
      <c r="E348" s="30" t="s">
        <v>31</v>
      </c>
      <c r="F348" s="95"/>
      <c r="G348" s="95"/>
      <c r="H348" s="95">
        <f>H347+H19</f>
        <v>1192605000</v>
      </c>
      <c r="I348" s="95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</row>
    <row r="349" spans="1:22" ht="20.25" x14ac:dyDescent="0.2">
      <c r="A349" s="156"/>
    </row>
    <row r="350" spans="1:22" x14ac:dyDescent="0.2">
      <c r="A350" s="157"/>
    </row>
    <row r="351" spans="1:22" x14ac:dyDescent="0.2">
      <c r="C351" s="154"/>
      <c r="D351" s="155"/>
      <c r="E351" s="155"/>
      <c r="F351" s="155"/>
      <c r="G351" s="154"/>
    </row>
    <row r="352" spans="1:22" x14ac:dyDescent="0.2">
      <c r="B352" s="2"/>
      <c r="C352" s="2"/>
      <c r="D352" s="2"/>
      <c r="E352" s="2"/>
    </row>
    <row r="353" spans="1:5" x14ac:dyDescent="0.2">
      <c r="A353" s="2"/>
      <c r="B353" s="2"/>
      <c r="C353" s="2"/>
      <c r="D353" s="2"/>
      <c r="E353" s="2"/>
    </row>
    <row r="354" spans="1:5" x14ac:dyDescent="0.2">
      <c r="A354" s="2"/>
    </row>
    <row r="356" spans="1:5" x14ac:dyDescent="0.2">
      <c r="B356" s="2"/>
      <c r="C356" s="2"/>
      <c r="D356" s="2"/>
      <c r="E356" s="2"/>
    </row>
    <row r="357" spans="1:5" x14ac:dyDescent="0.2">
      <c r="A357" s="2"/>
      <c r="B357" s="2"/>
      <c r="C357" s="2"/>
      <c r="D357" s="2"/>
      <c r="E357" s="2"/>
    </row>
    <row r="358" spans="1:5" x14ac:dyDescent="0.2">
      <c r="A358" s="2"/>
    </row>
  </sheetData>
  <mergeCells count="5">
    <mergeCell ref="A20:I20"/>
    <mergeCell ref="F2:I2"/>
    <mergeCell ref="F3:I3"/>
    <mergeCell ref="A5:I5"/>
    <mergeCell ref="A8:I8"/>
  </mergeCells>
  <phoneticPr fontId="0" type="noConversion"/>
  <conditionalFormatting sqref="D62:D63">
    <cfRule type="uniqueValues" dxfId="1" priority="3" stopIfTrue="1"/>
  </conditionalFormatting>
  <conditionalFormatting sqref="B62:B63">
    <cfRule type="uniqueValues" dxfId="0" priority="4" stopIfTrue="1"/>
  </conditionalFormatting>
  <pageMargins left="0" right="0" top="1.3779527559055118" bottom="0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RePack by Diakov</cp:lastModifiedBy>
  <cp:lastPrinted>2018-12-12T08:07:27Z</cp:lastPrinted>
  <dcterms:created xsi:type="dcterms:W3CDTF">2015-09-11T08:54:23Z</dcterms:created>
  <dcterms:modified xsi:type="dcterms:W3CDTF">2023-07-26T07:22:20Z</dcterms:modified>
</cp:coreProperties>
</file>