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bookViews>
    <workbookView xWindow="0" yWindow="0" windowWidth="28800" windowHeight="12135"/>
  </bookViews>
  <sheets>
    <sheet name="6" sheetId="8" r:id="rId1"/>
  </sheets>
  <definedNames>
    <definedName name="_xlnm.Print_Titles" localSheetId="0">'6'!$10:$10</definedName>
    <definedName name="_xlnm.Print_Area" localSheetId="0">'6'!$A$1:$J$72</definedName>
  </definedNames>
  <calcPr calcId="162913" refMode="R1C1"/>
</workbook>
</file>

<file path=xl/calcChain.xml><?xml version="1.0" encoding="utf-8"?>
<calcChain xmlns="http://schemas.openxmlformats.org/spreadsheetml/2006/main">
  <c r="I49" i="8" l="1"/>
  <c r="I57" i="8"/>
  <c r="I28" i="8" l="1"/>
  <c r="I26" i="8" s="1"/>
  <c r="I32" i="8" l="1"/>
  <c r="I30" i="8" s="1"/>
  <c r="I54" i="8" l="1"/>
  <c r="I23" i="8"/>
  <c r="I17" i="8" l="1"/>
  <c r="I16" i="8" s="1"/>
  <c r="I14" i="8"/>
  <c r="I66" i="8"/>
  <c r="I64" i="8" s="1"/>
  <c r="I22" i="8"/>
  <c r="I20" i="8" s="1"/>
  <c r="I61" i="8"/>
  <c r="I60" i="8" s="1"/>
  <c r="I58" i="8" s="1"/>
  <c r="I40" i="8"/>
  <c r="I38" i="8" s="1"/>
  <c r="I36" i="8"/>
  <c r="I34" i="8" s="1"/>
  <c r="I12" i="8" l="1"/>
  <c r="I18" i="8" s="1"/>
  <c r="I24" i="8" s="1"/>
  <c r="I56" i="8" l="1"/>
  <c r="I44" i="8"/>
  <c r="I42" i="8" l="1"/>
  <c r="I62" i="8" s="1"/>
  <c r="I68" i="8" l="1"/>
  <c r="I69" i="8" s="1"/>
</calcChain>
</file>

<file path=xl/sharedStrings.xml><?xml version="1.0" encoding="utf-8"?>
<sst xmlns="http://schemas.openxmlformats.org/spreadsheetml/2006/main" count="130" uniqueCount="93">
  <si>
    <t>грн.</t>
  </si>
  <si>
    <t>Код Функціональної класифікації видатків та кредитування бюджету</t>
  </si>
  <si>
    <t>Всього капітальних вкладень: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</si>
  <si>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</si>
  <si>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</si>
  <si>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7310</t>
  </si>
  <si>
    <t>0443</t>
  </si>
  <si>
    <t>0490</t>
  </si>
  <si>
    <t>1517310</t>
  </si>
  <si>
    <t>1517370</t>
  </si>
  <si>
    <t>7370</t>
  </si>
  <si>
    <t>Реалізація інших заходів щодо соціально-економічного розвитку територій</t>
  </si>
  <si>
    <t>Управління капітального будівництва міської ради</t>
  </si>
  <si>
    <t xml:space="preserve">  09533000000       </t>
  </si>
  <si>
    <t>(код бюджету)</t>
  </si>
  <si>
    <t>Найменування інвестиційного проєкту</t>
  </si>
  <si>
    <t>Загальна вартість проєкту, гривень</t>
  </si>
  <si>
    <t>Загальний період реалізації проекту, (рік початку і завершення)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</si>
  <si>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</si>
  <si>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</si>
  <si>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</si>
  <si>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Обсяги капітальних вкладень бюджету у розрізі інвестиційних проектів у 2022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</si>
  <si>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</si>
  <si>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Будівництво об'єктів житлово-комунального господарства</t>
  </si>
  <si>
    <t>Будівництво моста через річку Бистриця Солотвинська та транспортної розв'язки в районі вул. Хіміків - Надрічна /ПВР + роботи/ ( І черга – «Будівництво транспортної розв’язки по вул. Надрічна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</si>
  <si>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(ІІ черга – «Будівництво вулиці Хіміків на ділянці від ЗОШ № 24 до річки Бистриця Солотвинська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</si>
  <si>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(ІІІ черга – «Будівництво моста через річку Бистриця Солотвинська в районі вул. Хіміків - Надрічна /ПВР + роботи/»)</t>
  </si>
  <si>
    <t>Будівництво доріг</t>
  </si>
  <si>
    <t xml:space="preserve">Будівництво </t>
  </si>
  <si>
    <t xml:space="preserve">Дитячий садок в с. Крихівці Івано-Франківської міської ради (нове будівництво) </t>
  </si>
  <si>
    <t>1517321</t>
  </si>
  <si>
    <t>7321</t>
  </si>
  <si>
    <t>Будівництво освітніх установ та закладів</t>
  </si>
  <si>
    <t>Розвиток соціально-економічної та інженерно-транспортної інфраструктури міста</t>
  </si>
  <si>
    <t>Департамент інфраструктури, житлової та комунальної політики міської ради</t>
  </si>
  <si>
    <t>1217670</t>
  </si>
  <si>
    <t>7670</t>
  </si>
  <si>
    <t>Внески до статутного капіталу суб’єктів господарювання</t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</si>
  <si>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КП "Електроавтотранс"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 </t>
    </r>
  </si>
  <si>
    <t>1400000</t>
  </si>
  <si>
    <t>Департамент  благоустрою Івано-Франківської міської ради</t>
  </si>
  <si>
    <t>1410000</t>
  </si>
  <si>
    <t>7330</t>
  </si>
  <si>
    <t>1417670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</si>
  <si>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"Міська ритуальна служба"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</si>
  <si>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t>2700000</t>
  </si>
  <si>
    <t>Департамент економічного  розвитку, екології  та енергозбереження Івано-Франківської  міської ради</t>
  </si>
  <si>
    <t>2710000</t>
  </si>
  <si>
    <t>2717670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</si>
  <si>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ДМП "Івано-Франківськтеплокомуненерго"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</t>
    </r>
  </si>
  <si>
    <t>Бюджет розвитку</t>
  </si>
  <si>
    <t>1517330</t>
  </si>
  <si>
    <t>Будівництво1 інших об'єктів комунальної власності</t>
  </si>
  <si>
    <t>Разом по бюджету розвитку:</t>
  </si>
  <si>
    <t>Субвенції з обласного бюджету</t>
  </si>
  <si>
    <t>Всього по бюджету розвитку разом з субвенціями</t>
  </si>
  <si>
    <t>Кошти, що передаються із загального фонду до бюджету розвитку</t>
  </si>
  <si>
    <t>Субвенції з Державного бюджету</t>
  </si>
  <si>
    <t>0600000</t>
  </si>
  <si>
    <t>Департамент освіти та науки міської ради</t>
  </si>
  <si>
    <t>0610000</t>
  </si>
  <si>
    <t>0611200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</si>
  <si>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</si>
  <si>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</si>
  <si>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</si>
  <si>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Всього кошти, що передаються із загального фонду до бюджету розвитку</t>
  </si>
  <si>
    <t>0900000</t>
  </si>
  <si>
    <t>Служба у справах дітей виконавчого комітету Івано-Франківської міської ради</t>
  </si>
  <si>
    <t>0910000</t>
  </si>
  <si>
    <t xml:space="preserve">Проект НЕФКО "Підвищення енергоефективності об'єктів бюджетної сфери м.Івано-Франківська"(кредитні кошти) </t>
  </si>
  <si>
    <t>Субвенція з обласного бюджету по обласному конкурсу проектів та програм розвитку місцевого самоврядування</t>
  </si>
  <si>
    <t>Проект НЕФКО "Підвищення енергоефективності об'єктів бюджетної сфери м.Івано-Франківська" (співфінансування)</t>
  </si>
  <si>
    <t xml:space="preserve">Субвенція на надання державної підтримки особам з особливими освітніми потребами </t>
  </si>
  <si>
    <t>Співфінансування субвенції з обласного бюджету по обласному конкурсу проектів та програм розвитку місцевого самоврядування</t>
  </si>
  <si>
    <t>0913241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</si>
  <si>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</si>
  <si>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</si>
  <si>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</si>
  <si>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0200000</t>
  </si>
  <si>
    <t>Виконавчий комітет міської ради</t>
  </si>
  <si>
    <t>0210000</t>
  </si>
  <si>
    <t>0210180</t>
  </si>
  <si>
    <t>0180</t>
  </si>
  <si>
    <t>0133</t>
  </si>
  <si>
    <t>Інша діяльність у сфері державного управління</t>
  </si>
  <si>
    <t>Викуп земельних ділянок під кладовище у с. Чукалівка</t>
  </si>
  <si>
    <t>Будівництво дитячого садка в м-ні "Каскад" в м. Івано-Франківську</t>
  </si>
  <si>
    <t>2021-2022</t>
  </si>
  <si>
    <t>2018-2022</t>
  </si>
  <si>
    <t>2013-2023</t>
  </si>
  <si>
    <t>2019-2023</t>
  </si>
  <si>
    <t>Будівництво НВК ЗОШ № 6 в м-ні "Опришівці"</t>
  </si>
  <si>
    <t>2017-2023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</si>
</sst>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#,##0.0"/>
    <numFmt numFmtId="165" formatCode="0.0"/>
  </numFmts>
  <fonts count="25" x14ac:knownFonts="1">
    <font>
      <sz val="10"/>
      <name val="Times New Roman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b/>
      <u/>
      <sz val="14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9" fillId="0" borderId="0"/>
    <xf numFmtId="0" fontId="11" fillId="0" borderId="0"/>
    <xf numFmtId="0" fontId="5" fillId="0" borderId="0"/>
    <xf numFmtId="0" fontId="6" fillId="0" borderId="0"/>
    <xf numFmtId="0" fontId="23" fillId="0" borderId="0"/>
    <xf numFmtId="0" fontId="5" fillId="0" borderId="0"/>
    <xf numFmtId="43" fontId="24" fillId="0" borderId="0" applyFont="0" applyFill="0" applyBorder="0" applyAlignment="0" applyProtection="0"/>
  </cellStyleXfs>
  <cellXfs count="159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49" fontId="3" fillId="2" borderId="1" xfId="0" applyNumberFormat="1" applyFont="1" applyFill="1" applyBorder="1" applyAlignment="1" applyProtection="1">
      <alignment horizontal="center" vertical="center" wrapText="1" shrinkToFit="1"/>
    </xf>
    <xf numFmtId="0" fontId="1" fillId="2" borderId="0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vertical="center"/>
    </xf>
    <xf numFmtId="3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 wrapText="1" shrinkToFit="1"/>
    </xf>
    <xf numFmtId="0" fontId="7" fillId="2" borderId="0" xfId="0" applyFont="1" applyFill="1" applyAlignment="1">
      <alignment vertical="center" wrapText="1" shrinkToFit="1"/>
    </xf>
    <xf numFmtId="0" fontId="7" fillId="2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left" vertical="top" wrapText="1" shrinkToFit="1"/>
    </xf>
    <xf numFmtId="0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 shrinkToFit="1"/>
    </xf>
    <xf numFmtId="49" fontId="12" fillId="0" borderId="0" xfId="0" applyNumberFormat="1" applyFont="1" applyFill="1" applyBorder="1" applyAlignment="1">
      <alignment horizontal="center" vertical="center" wrapText="1" shrinkToFit="1"/>
    </xf>
    <xf numFmtId="49" fontId="14" fillId="2" borderId="0" xfId="0" applyNumberFormat="1" applyFont="1" applyFill="1" applyBorder="1" applyAlignment="1">
      <alignment horizontal="center" vertical="center" wrapText="1" shrinkToFit="1"/>
    </xf>
    <xf numFmtId="49" fontId="15" fillId="2" borderId="0" xfId="0" applyNumberFormat="1" applyFont="1" applyFill="1" applyBorder="1" applyAlignment="1">
      <alignment horizontal="center" vertical="center" wrapText="1" shrinkToFit="1"/>
    </xf>
    <xf numFmtId="49" fontId="13" fillId="2" borderId="0" xfId="0" applyNumberFormat="1" applyFont="1" applyFill="1" applyBorder="1" applyAlignment="1">
      <alignment horizontal="center" vertical="center" wrapText="1" shrinkToFit="1"/>
    </xf>
    <xf numFmtId="49" fontId="14" fillId="0" borderId="0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center" vertical="center"/>
    </xf>
    <xf numFmtId="2" fontId="12" fillId="2" borderId="0" xfId="0" applyNumberFormat="1" applyFont="1" applyFill="1" applyBorder="1" applyAlignment="1">
      <alignment horizontal="center" vertical="center" wrapText="1" shrinkToFit="1"/>
    </xf>
    <xf numFmtId="3" fontId="1" fillId="0" borderId="1" xfId="0" applyNumberFormat="1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horizontal="center" vertical="center" wrapText="1" shrinkToFi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6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vertical="center" wrapText="1" shrinkToFit="1"/>
    </xf>
    <xf numFmtId="0" fontId="3" fillId="2" borderId="0" xfId="0" applyFont="1" applyFill="1" applyAlignment="1">
      <alignment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 wrapText="1" shrinkToFit="1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0" fillId="2" borderId="1" xfId="0" applyNumberFormat="1" applyFont="1" applyFill="1" applyBorder="1" applyAlignment="1">
      <alignment horizontal="center" vertical="center" wrapText="1" shrinkToFit="1"/>
    </xf>
    <xf numFmtId="3" fontId="20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0" xfId="0" applyFont="1" applyFill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9" fillId="2" borderId="0" xfId="0" applyFont="1" applyFill="1" applyBorder="1" applyAlignment="1">
      <alignment vertical="center" wrapText="1" shrinkToFit="1"/>
    </xf>
    <xf numFmtId="0" fontId="19" fillId="2" borderId="0" xfId="0" applyFont="1" applyFill="1" applyAlignment="1">
      <alignment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vertical="center" wrapText="1" shrinkToFit="1"/>
    </xf>
    <xf numFmtId="0" fontId="18" fillId="2" borderId="0" xfId="0" applyFont="1" applyFill="1" applyAlignment="1">
      <alignment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vertical="center" wrapText="1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9" fontId="10" fillId="2" borderId="0" xfId="3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 shrinkToFit="1"/>
    </xf>
    <xf numFmtId="0" fontId="3" fillId="2" borderId="0" xfId="3" applyFont="1" applyFill="1" applyAlignment="1">
      <alignment horizontal="center" vertical="center" wrapText="1"/>
    </xf>
  </cellXfs>
  <cellStyles count="10">
    <cellStyle name="Звичайний 2" xfId="5"/>
    <cellStyle name="Звичайний 3" xfId="7"/>
    <cellStyle name="Обычный" xfId="0" builtinId="0"/>
    <cellStyle name="Обычный 2" xfId="1"/>
    <cellStyle name="Обычный 3" xfId="2"/>
    <cellStyle name="Обычный 3 2" xfId="8"/>
    <cellStyle name="Обычный_Лист2" xfId="6"/>
    <cellStyle name="Обычный_СОЦ-ЕКОН.РОЗВ.2009" xfId="3"/>
    <cellStyle name="Стиль 1" xfId="4"/>
    <cellStyle name="Фінансови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8"/>
  <sheetViews>
    <sheetView tabSelected="1" zoomScale="60" zoomScaleNormal="60" workbookViewId="0">
      <pane ySplit="10" topLeftCell="A65" activePane="bottomLeft" state="frozen"/>
      <selection pane="bottomLeft" activeCell="B71" sqref="B71:G72"/>
    </sheetView>
  </sheetViews>
  <sheetFormatPr defaultColWidth="9.33203125" defaultRowHeight="18.75" x14ac:dyDescent="0.2"/>
  <cols>
    <col min="1" max="3" width="22.5" style="10" customWidth="1"/>
    <col min="4" max="4" width="76.1640625" style="10" customWidth="1"/>
    <col min="5" max="5" width="92.6640625" style="11" customWidth="1"/>
    <col min="6" max="6" width="27" style="59" customWidth="1"/>
    <col min="7" max="9" width="35.33203125" style="59" customWidth="1"/>
    <col min="10" max="10" width="30.33203125" style="8" customWidth="1"/>
    <col min="11" max="11" width="40.1640625" style="53" customWidth="1"/>
    <col min="12" max="25" width="9.33203125" style="12"/>
    <col min="26" max="16384" width="9.33203125" style="13"/>
  </cols>
  <sheetData>
    <row r="1" spans="1:22" x14ac:dyDescent="0.2">
      <c r="A1" s="40"/>
      <c r="B1" s="40"/>
      <c r="C1" s="40"/>
      <c r="G1" s="9"/>
      <c r="H1" s="9"/>
      <c r="I1" s="60"/>
      <c r="J1" s="7"/>
      <c r="L1" s="152"/>
      <c r="M1" s="152"/>
      <c r="N1" s="152"/>
      <c r="O1" s="152"/>
      <c r="P1" s="152"/>
    </row>
    <row r="2" spans="1:22" x14ac:dyDescent="0.2">
      <c r="G2" s="18"/>
      <c r="H2" s="18"/>
      <c r="I2" s="153"/>
      <c r="J2" s="153"/>
    </row>
    <row r="3" spans="1:22" x14ac:dyDescent="0.2">
      <c r="G3" s="18"/>
      <c r="H3" s="18"/>
      <c r="I3" s="153"/>
      <c r="J3" s="153"/>
    </row>
    <row r="4" spans="1:22" x14ac:dyDescent="0.2">
      <c r="G4" s="9"/>
      <c r="H4" s="9"/>
      <c r="I4" s="9"/>
      <c r="J4" s="9"/>
    </row>
    <row r="5" spans="1:22" ht="20.25" x14ac:dyDescent="0.2">
      <c r="A5" s="154" t="s">
        <v>21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22" x14ac:dyDescent="0.2">
      <c r="A6" s="14"/>
      <c r="B6" s="14"/>
      <c r="C6" s="14"/>
      <c r="D6" s="14"/>
      <c r="E6" s="15"/>
      <c r="I6" s="8"/>
    </row>
    <row r="7" spans="1:22" x14ac:dyDescent="0.2">
      <c r="A7" s="155" t="s">
        <v>13</v>
      </c>
      <c r="B7" s="155"/>
      <c r="C7" s="14"/>
      <c r="D7" s="14"/>
      <c r="E7" s="15"/>
      <c r="I7" s="8"/>
    </row>
    <row r="8" spans="1:22" x14ac:dyDescent="0.2">
      <c r="A8" s="158" t="s">
        <v>14</v>
      </c>
      <c r="B8" s="158"/>
      <c r="C8" s="14"/>
      <c r="D8" s="14"/>
      <c r="E8" s="15"/>
      <c r="I8" s="8"/>
    </row>
    <row r="9" spans="1:22" x14ac:dyDescent="0.2">
      <c r="A9" s="14"/>
      <c r="B9" s="14"/>
      <c r="C9" s="14"/>
      <c r="D9" s="14"/>
      <c r="E9" s="15"/>
      <c r="I9" s="8"/>
      <c r="J9" s="8" t="s">
        <v>0</v>
      </c>
    </row>
    <row r="10" spans="1:22" ht="131.25" x14ac:dyDescent="0.2">
      <c r="A10" s="16" t="s">
        <v>3</v>
      </c>
      <c r="B10" s="17" t="s">
        <v>4</v>
      </c>
      <c r="C10" s="17" t="s">
        <v>1</v>
      </c>
      <c r="D10" s="16" t="s">
        <v>22</v>
      </c>
      <c r="E10" s="6" t="s">
        <v>15</v>
      </c>
      <c r="F10" s="48" t="s">
        <v>17</v>
      </c>
      <c r="G10" s="4" t="s">
        <v>16</v>
      </c>
      <c r="H10" s="4" t="s">
        <v>18</v>
      </c>
      <c r="I10" s="4" t="s">
        <v>19</v>
      </c>
      <c r="J10" s="4" t="s">
        <v>20</v>
      </c>
    </row>
    <row r="11" spans="1:22" s="89" customFormat="1" ht="20.25" x14ac:dyDescent="0.2">
      <c r="A11" s="156" t="s">
        <v>50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53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s="18" customFormat="1" ht="37.5" x14ac:dyDescent="0.2">
      <c r="A12" s="4">
        <v>1500000</v>
      </c>
      <c r="B12" s="1"/>
      <c r="C12" s="1"/>
      <c r="D12" s="4" t="s">
        <v>12</v>
      </c>
      <c r="E12" s="90"/>
      <c r="F12" s="91"/>
      <c r="G12" s="91"/>
      <c r="H12" s="32"/>
      <c r="I12" s="32">
        <f>I14+I16</f>
        <v>157000000</v>
      </c>
      <c r="J12" s="92"/>
      <c r="K12" s="53"/>
    </row>
    <row r="13" spans="1:22" s="18" customFormat="1" ht="37.5" x14ac:dyDescent="0.2">
      <c r="A13" s="4">
        <v>1510000</v>
      </c>
      <c r="B13" s="1"/>
      <c r="C13" s="1"/>
      <c r="D13" s="38" t="s">
        <v>12</v>
      </c>
      <c r="E13" s="90"/>
      <c r="F13" s="91"/>
      <c r="G13" s="91"/>
      <c r="H13" s="39"/>
      <c r="I13" s="32"/>
      <c r="J13" s="92"/>
      <c r="K13" s="53"/>
      <c r="M13" s="93"/>
    </row>
    <row r="14" spans="1:22" s="18" customFormat="1" x14ac:dyDescent="0.2">
      <c r="A14" s="2" t="s">
        <v>51</v>
      </c>
      <c r="B14" s="2" t="s">
        <v>42</v>
      </c>
      <c r="C14" s="2" t="s">
        <v>6</v>
      </c>
      <c r="D14" s="3" t="s">
        <v>52</v>
      </c>
      <c r="E14" s="83"/>
      <c r="F14" s="94"/>
      <c r="G14" s="94"/>
      <c r="H14" s="35"/>
      <c r="I14" s="35">
        <f>SUM(I15:I15)</f>
        <v>128000000</v>
      </c>
      <c r="J14" s="92"/>
      <c r="K14" s="53"/>
      <c r="M14" s="93"/>
    </row>
    <row r="15" spans="1:22" s="89" customFormat="1" ht="37.5" x14ac:dyDescent="0.2">
      <c r="A15" s="2"/>
      <c r="B15" s="2"/>
      <c r="C15" s="2"/>
      <c r="D15" s="3"/>
      <c r="E15" s="84" t="s">
        <v>69</v>
      </c>
      <c r="F15" s="95"/>
      <c r="G15" s="96"/>
      <c r="H15" s="64"/>
      <c r="I15" s="64">
        <v>128000000</v>
      </c>
      <c r="J15" s="92"/>
      <c r="K15" s="53"/>
    </row>
    <row r="16" spans="1:22" s="24" customFormat="1" ht="37.5" x14ac:dyDescent="0.2">
      <c r="A16" s="21" t="s">
        <v>9</v>
      </c>
      <c r="B16" s="21" t="s">
        <v>10</v>
      </c>
      <c r="C16" s="21" t="s">
        <v>7</v>
      </c>
      <c r="D16" s="22" t="s">
        <v>11</v>
      </c>
      <c r="E16" s="97"/>
      <c r="F16" s="98"/>
      <c r="G16" s="98"/>
      <c r="H16" s="98"/>
      <c r="I16" s="98">
        <f>SUM(I17)</f>
        <v>29000000</v>
      </c>
      <c r="J16" s="99"/>
      <c r="K16" s="100"/>
      <c r="L16" s="23"/>
      <c r="M16" s="23"/>
      <c r="N16" s="23"/>
      <c r="O16" s="23"/>
      <c r="P16" s="23"/>
      <c r="Q16" s="23"/>
      <c r="R16" s="23"/>
      <c r="S16" s="23"/>
    </row>
    <row r="17" spans="1:25" s="34" customFormat="1" ht="37.5" x14ac:dyDescent="0.2">
      <c r="A17" s="2"/>
      <c r="B17" s="2"/>
      <c r="C17" s="2"/>
      <c r="D17" s="3"/>
      <c r="E17" s="42" t="s">
        <v>33</v>
      </c>
      <c r="F17" s="39"/>
      <c r="G17" s="20"/>
      <c r="H17" s="31"/>
      <c r="I17" s="20">
        <f>29000000</f>
        <v>29000000</v>
      </c>
      <c r="J17" s="31"/>
      <c r="K17" s="54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s="12" customFormat="1" ht="20.25" x14ac:dyDescent="0.2">
      <c r="A18" s="101"/>
      <c r="B18" s="102"/>
      <c r="C18" s="102"/>
      <c r="D18" s="103"/>
      <c r="E18" s="104" t="s">
        <v>53</v>
      </c>
      <c r="F18" s="105"/>
      <c r="G18" s="105"/>
      <c r="H18" s="105"/>
      <c r="I18" s="105">
        <f>I12</f>
        <v>157000000</v>
      </c>
      <c r="J18" s="106"/>
      <c r="K18" s="53"/>
    </row>
    <row r="19" spans="1:25" s="108" customFormat="1" ht="20.25" x14ac:dyDescent="0.2">
      <c r="A19" s="157" t="s">
        <v>54</v>
      </c>
      <c r="B19" s="157"/>
      <c r="C19" s="157"/>
      <c r="D19" s="157"/>
      <c r="E19" s="157"/>
      <c r="F19" s="32"/>
      <c r="G19" s="32"/>
      <c r="H19" s="4"/>
      <c r="I19" s="32"/>
      <c r="J19" s="107"/>
      <c r="K19" s="55"/>
    </row>
    <row r="20" spans="1:25" s="87" customFormat="1" ht="37.5" x14ac:dyDescent="0.2">
      <c r="A20" s="139" t="s">
        <v>66</v>
      </c>
      <c r="B20" s="140"/>
      <c r="C20" s="140"/>
      <c r="D20" s="141" t="s">
        <v>67</v>
      </c>
      <c r="E20" s="109"/>
      <c r="F20" s="32"/>
      <c r="G20" s="32"/>
      <c r="H20" s="32"/>
      <c r="I20" s="85">
        <f>I22</f>
        <v>500000</v>
      </c>
      <c r="J20" s="109"/>
      <c r="K20" s="55"/>
      <c r="L20" s="86"/>
      <c r="M20" s="86"/>
      <c r="N20" s="86"/>
    </row>
    <row r="21" spans="1:25" s="46" customFormat="1" ht="37.5" x14ac:dyDescent="0.2">
      <c r="A21" s="139" t="s">
        <v>68</v>
      </c>
      <c r="B21" s="140"/>
      <c r="C21" s="140"/>
      <c r="D21" s="142" t="s">
        <v>67</v>
      </c>
      <c r="E21" s="107"/>
      <c r="F21" s="32"/>
      <c r="G21" s="110"/>
      <c r="H21" s="32"/>
      <c r="I21" s="110"/>
      <c r="J21" s="47"/>
      <c r="K21" s="56"/>
      <c r="L21" s="45"/>
      <c r="M21" s="45"/>
      <c r="N21" s="45"/>
    </row>
    <row r="22" spans="1:25" s="46" customFormat="1" ht="37.5" x14ac:dyDescent="0.2">
      <c r="A22" s="146" t="s">
        <v>74</v>
      </c>
      <c r="B22" s="147" t="s">
        <v>75</v>
      </c>
      <c r="C22" s="147" t="s">
        <v>76</v>
      </c>
      <c r="D22" s="148" t="s">
        <v>77</v>
      </c>
      <c r="E22" s="29"/>
      <c r="F22" s="35"/>
      <c r="G22" s="35"/>
      <c r="H22" s="35"/>
      <c r="I22" s="37">
        <f>SUM(I23:I23)</f>
        <v>500000</v>
      </c>
      <c r="J22" s="47"/>
      <c r="K22" s="56"/>
      <c r="L22" s="45"/>
      <c r="M22" s="45"/>
      <c r="N22" s="45"/>
    </row>
    <row r="23" spans="1:25" s="87" customFormat="1" ht="37.5" x14ac:dyDescent="0.2">
      <c r="A23" s="111"/>
      <c r="B23" s="111"/>
      <c r="C23" s="111"/>
      <c r="D23" s="111"/>
      <c r="E23" s="112" t="s">
        <v>70</v>
      </c>
      <c r="F23" s="37"/>
      <c r="G23" s="37"/>
      <c r="H23" s="35"/>
      <c r="I23" s="88">
        <f>500000</f>
        <v>500000</v>
      </c>
      <c r="J23" s="47"/>
      <c r="K23" s="55"/>
      <c r="L23" s="86"/>
      <c r="M23" s="86"/>
      <c r="N23" s="86"/>
    </row>
    <row r="24" spans="1:25" s="121" customFormat="1" ht="20.25" x14ac:dyDescent="0.2">
      <c r="A24" s="113"/>
      <c r="B24" s="113"/>
      <c r="C24" s="113"/>
      <c r="D24" s="114"/>
      <c r="E24" s="115" t="s">
        <v>55</v>
      </c>
      <c r="F24" s="116"/>
      <c r="G24" s="116"/>
      <c r="H24" s="117"/>
      <c r="I24" s="118">
        <f>I20+I18</f>
        <v>157500000</v>
      </c>
      <c r="J24" s="119"/>
      <c r="K24" s="55"/>
      <c r="L24" s="120"/>
      <c r="M24" s="120"/>
      <c r="N24" s="120"/>
    </row>
    <row r="25" spans="1:25" s="89" customFormat="1" ht="20.25" x14ac:dyDescent="0.2">
      <c r="A25" s="156" t="s">
        <v>56</v>
      </c>
      <c r="B25" s="156"/>
      <c r="C25" s="156"/>
      <c r="D25" s="156"/>
      <c r="E25" s="156"/>
      <c r="F25" s="156"/>
      <c r="G25" s="156"/>
      <c r="H25" s="156"/>
      <c r="I25" s="156"/>
      <c r="J25" s="156"/>
      <c r="K25" s="53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5" s="87" customFormat="1" x14ac:dyDescent="0.2">
      <c r="A26" s="1" t="s">
        <v>78</v>
      </c>
      <c r="B26" s="1"/>
      <c r="C26" s="1"/>
      <c r="D26" s="1" t="s">
        <v>79</v>
      </c>
      <c r="E26" s="109"/>
      <c r="F26" s="32"/>
      <c r="G26" s="32"/>
      <c r="H26" s="32"/>
      <c r="I26" s="85">
        <f>I28</f>
        <v>326600</v>
      </c>
      <c r="J26" s="109"/>
      <c r="K26" s="55"/>
      <c r="L26" s="86"/>
      <c r="M26" s="86"/>
      <c r="N26" s="86"/>
    </row>
    <row r="27" spans="1:25" s="46" customFormat="1" ht="19.5" x14ac:dyDescent="0.2">
      <c r="A27" s="1" t="s">
        <v>80</v>
      </c>
      <c r="B27" s="1"/>
      <c r="C27" s="1"/>
      <c r="D27" s="68" t="s">
        <v>79</v>
      </c>
      <c r="E27" s="107"/>
      <c r="F27" s="32"/>
      <c r="G27" s="110"/>
      <c r="H27" s="32"/>
      <c r="I27" s="110"/>
      <c r="J27" s="47"/>
      <c r="K27" s="56"/>
      <c r="L27" s="45"/>
      <c r="M27" s="45"/>
      <c r="N27" s="45"/>
    </row>
    <row r="28" spans="1:25" s="46" customFormat="1" ht="19.5" x14ac:dyDescent="0.2">
      <c r="A28" s="21" t="s">
        <v>81</v>
      </c>
      <c r="B28" s="21" t="s">
        <v>82</v>
      </c>
      <c r="C28" s="21" t="s">
        <v>83</v>
      </c>
      <c r="D28" s="22" t="s">
        <v>84</v>
      </c>
      <c r="E28" s="29"/>
      <c r="F28" s="35"/>
      <c r="G28" s="35"/>
      <c r="H28" s="35"/>
      <c r="I28" s="37">
        <f>SUM(I29:I29)</f>
        <v>326600</v>
      </c>
      <c r="J28" s="47"/>
      <c r="K28" s="56"/>
      <c r="L28" s="45"/>
      <c r="M28" s="45"/>
      <c r="N28" s="45"/>
    </row>
    <row r="29" spans="1:25" s="87" customFormat="1" ht="19.5" x14ac:dyDescent="0.2">
      <c r="A29" s="111"/>
      <c r="B29" s="111"/>
      <c r="C29" s="111"/>
      <c r="D29" s="111"/>
      <c r="E29" s="69" t="s">
        <v>85</v>
      </c>
      <c r="F29" s="37"/>
      <c r="G29" s="37"/>
      <c r="H29" s="35"/>
      <c r="I29" s="88">
        <v>326600</v>
      </c>
      <c r="J29" s="47"/>
      <c r="K29" s="55"/>
      <c r="L29" s="86"/>
      <c r="M29" s="86"/>
      <c r="N29" s="86"/>
    </row>
    <row r="30" spans="1:25" s="87" customFormat="1" ht="37.5" x14ac:dyDescent="0.2">
      <c r="A30" s="139" t="s">
        <v>66</v>
      </c>
      <c r="B30" s="140"/>
      <c r="C30" s="140"/>
      <c r="D30" s="141" t="s">
        <v>67</v>
      </c>
      <c r="E30" s="109"/>
      <c r="F30" s="32"/>
      <c r="G30" s="32"/>
      <c r="H30" s="32"/>
      <c r="I30" s="85">
        <f>I32</f>
        <v>170000</v>
      </c>
      <c r="J30" s="109"/>
      <c r="K30" s="55"/>
      <c r="L30" s="86"/>
      <c r="M30" s="86"/>
      <c r="N30" s="86"/>
    </row>
    <row r="31" spans="1:25" s="46" customFormat="1" ht="37.5" x14ac:dyDescent="0.2">
      <c r="A31" s="139" t="s">
        <v>68</v>
      </c>
      <c r="B31" s="140"/>
      <c r="C31" s="140"/>
      <c r="D31" s="142" t="s">
        <v>67</v>
      </c>
      <c r="E31" s="107"/>
      <c r="F31" s="32"/>
      <c r="G31" s="110"/>
      <c r="H31" s="32"/>
      <c r="I31" s="110"/>
      <c r="J31" s="47"/>
      <c r="K31" s="56"/>
      <c r="L31" s="45"/>
      <c r="M31" s="45"/>
      <c r="N31" s="45"/>
    </row>
    <row r="32" spans="1:25" s="46" customFormat="1" ht="37.5" x14ac:dyDescent="0.2">
      <c r="A32" s="146" t="s">
        <v>74</v>
      </c>
      <c r="B32" s="147" t="s">
        <v>75</v>
      </c>
      <c r="C32" s="147" t="s">
        <v>76</v>
      </c>
      <c r="D32" s="148" t="s">
        <v>77</v>
      </c>
      <c r="E32" s="29"/>
      <c r="F32" s="35"/>
      <c r="G32" s="35"/>
      <c r="H32" s="35"/>
      <c r="I32" s="37">
        <f>SUM(I33:I33)</f>
        <v>170000</v>
      </c>
      <c r="J32" s="47"/>
      <c r="K32" s="56"/>
      <c r="L32" s="45"/>
      <c r="M32" s="45"/>
      <c r="N32" s="45"/>
    </row>
    <row r="33" spans="1:25" s="87" customFormat="1" ht="56.25" x14ac:dyDescent="0.2">
      <c r="A33" s="111"/>
      <c r="B33" s="111"/>
      <c r="C33" s="111"/>
      <c r="D33" s="111"/>
      <c r="E33" s="69" t="s">
        <v>73</v>
      </c>
      <c r="F33" s="37"/>
      <c r="G33" s="37"/>
      <c r="H33" s="35"/>
      <c r="I33" s="88">
        <v>170000</v>
      </c>
      <c r="J33" s="47"/>
      <c r="K33" s="55"/>
      <c r="L33" s="86"/>
      <c r="M33" s="86"/>
      <c r="N33" s="86"/>
    </row>
    <row r="34" spans="1:25" ht="37.5" x14ac:dyDescent="0.2">
      <c r="A34" s="4">
        <v>1200000</v>
      </c>
      <c r="B34" s="1"/>
      <c r="C34" s="1"/>
      <c r="D34" s="1" t="s">
        <v>34</v>
      </c>
      <c r="E34" s="38"/>
      <c r="F34" s="65"/>
      <c r="G34" s="66"/>
      <c r="H34" s="67"/>
      <c r="I34" s="67">
        <f>I36</f>
        <v>60000000</v>
      </c>
      <c r="J34" s="65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37.5" x14ac:dyDescent="0.2">
      <c r="A35" s="4">
        <v>1210000</v>
      </c>
      <c r="B35" s="1"/>
      <c r="C35" s="1"/>
      <c r="D35" s="68" t="s">
        <v>34</v>
      </c>
      <c r="E35" s="69"/>
      <c r="F35" s="70"/>
      <c r="G35" s="71"/>
      <c r="H35" s="20"/>
      <c r="I35" s="20"/>
      <c r="J35" s="70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s="78" customFormat="1" ht="37.5" x14ac:dyDescent="0.2">
      <c r="A36" s="2" t="s">
        <v>35</v>
      </c>
      <c r="B36" s="2" t="s">
        <v>36</v>
      </c>
      <c r="C36" s="2" t="s">
        <v>7</v>
      </c>
      <c r="D36" s="81" t="s">
        <v>37</v>
      </c>
      <c r="E36" s="75"/>
      <c r="F36" s="72"/>
      <c r="G36" s="73"/>
      <c r="H36" s="73"/>
      <c r="I36" s="74">
        <f>SUM(I37:I37)</f>
        <v>60000000</v>
      </c>
      <c r="J36" s="75"/>
      <c r="K36" s="76"/>
      <c r="L36" s="77"/>
      <c r="M36" s="77"/>
    </row>
    <row r="37" spans="1:25" s="78" customFormat="1" ht="37.5" x14ac:dyDescent="0.2">
      <c r="A37" s="79"/>
      <c r="B37" s="79"/>
      <c r="C37" s="79"/>
      <c r="D37" s="80"/>
      <c r="E37" s="75" t="s">
        <v>38</v>
      </c>
      <c r="F37" s="72"/>
      <c r="G37" s="73"/>
      <c r="H37" s="73"/>
      <c r="I37" s="73">
        <v>60000000</v>
      </c>
      <c r="J37" s="75"/>
      <c r="K37" s="76"/>
      <c r="L37" s="77"/>
      <c r="M37" s="77"/>
    </row>
    <row r="38" spans="1:25" ht="37.5" x14ac:dyDescent="0.2">
      <c r="A38" s="82" t="s">
        <v>39</v>
      </c>
      <c r="B38" s="1"/>
      <c r="C38" s="1"/>
      <c r="D38" s="4" t="s">
        <v>40</v>
      </c>
      <c r="E38" s="38"/>
      <c r="F38" s="65"/>
      <c r="G38" s="66"/>
      <c r="H38" s="67"/>
      <c r="I38" s="67">
        <f>I40</f>
        <v>18900000</v>
      </c>
      <c r="J38" s="65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37.5" x14ac:dyDescent="0.2">
      <c r="A39" s="82" t="s">
        <v>41</v>
      </c>
      <c r="B39" s="1"/>
      <c r="C39" s="1"/>
      <c r="D39" s="38" t="s">
        <v>40</v>
      </c>
      <c r="E39" s="69"/>
      <c r="F39" s="70"/>
      <c r="G39" s="71"/>
      <c r="H39" s="20"/>
      <c r="I39" s="20"/>
      <c r="J39" s="70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s="78" customFormat="1" ht="37.5" x14ac:dyDescent="0.2">
      <c r="A40" s="2" t="s">
        <v>43</v>
      </c>
      <c r="B40" s="2" t="s">
        <v>36</v>
      </c>
      <c r="C40" s="2" t="s">
        <v>7</v>
      </c>
      <c r="D40" s="81" t="s">
        <v>37</v>
      </c>
      <c r="E40" s="75"/>
      <c r="F40" s="72"/>
      <c r="G40" s="73"/>
      <c r="H40" s="73"/>
      <c r="I40" s="74">
        <f>SUM(I41:I41)</f>
        <v>18900000</v>
      </c>
      <c r="J40" s="75"/>
      <c r="K40" s="76"/>
      <c r="L40" s="77"/>
      <c r="M40" s="77"/>
    </row>
    <row r="41" spans="1:25" s="78" customFormat="1" ht="56.25" x14ac:dyDescent="0.2">
      <c r="A41" s="79"/>
      <c r="B41" s="79"/>
      <c r="C41" s="79"/>
      <c r="D41" s="80"/>
      <c r="E41" s="69" t="s">
        <v>44</v>
      </c>
      <c r="F41" s="72"/>
      <c r="G41" s="73"/>
      <c r="H41" s="73"/>
      <c r="I41" s="73">
        <v>18900000</v>
      </c>
      <c r="J41" s="75"/>
      <c r="K41" s="76"/>
      <c r="L41" s="77"/>
      <c r="M41" s="77"/>
    </row>
    <row r="42" spans="1:25" s="34" customFormat="1" ht="37.5" x14ac:dyDescent="0.2">
      <c r="A42" s="4">
        <v>1500000</v>
      </c>
      <c r="B42" s="4"/>
      <c r="C42" s="4"/>
      <c r="D42" s="4" t="s">
        <v>12</v>
      </c>
      <c r="E42" s="30"/>
      <c r="F42" s="1"/>
      <c r="G42" s="20"/>
      <c r="H42" s="20"/>
      <c r="I42" s="32">
        <f>I44+I49+I54+I56</f>
        <v>394333600</v>
      </c>
      <c r="J42" s="31"/>
      <c r="K42" s="5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s="34" customFormat="1" ht="37.5" x14ac:dyDescent="0.2">
      <c r="A43" s="4">
        <v>1510000</v>
      </c>
      <c r="B43" s="4"/>
      <c r="C43" s="4"/>
      <c r="D43" s="38" t="s">
        <v>12</v>
      </c>
      <c r="E43" s="30"/>
      <c r="F43" s="1"/>
      <c r="G43" s="20"/>
      <c r="H43" s="20"/>
      <c r="I43" s="20"/>
      <c r="J43" s="31"/>
      <c r="K43" s="54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s="34" customFormat="1" ht="37.5" x14ac:dyDescent="0.2">
      <c r="A44" s="2" t="s">
        <v>8</v>
      </c>
      <c r="B44" s="2" t="s">
        <v>5</v>
      </c>
      <c r="C44" s="2" t="s">
        <v>6</v>
      </c>
      <c r="D44" s="3" t="s">
        <v>23</v>
      </c>
      <c r="E44" s="6"/>
      <c r="F44" s="2"/>
      <c r="G44" s="35"/>
      <c r="H44" s="35"/>
      <c r="I44" s="35">
        <f>SUM(I46:I48)</f>
        <v>100000000</v>
      </c>
      <c r="J44" s="31"/>
      <c r="K44" s="57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s="34" customFormat="1" x14ac:dyDescent="0.2">
      <c r="A45" s="2"/>
      <c r="B45" s="2"/>
      <c r="C45" s="2"/>
      <c r="D45" s="3"/>
      <c r="E45" s="32" t="s">
        <v>27</v>
      </c>
      <c r="F45" s="2"/>
      <c r="G45" s="20"/>
      <c r="H45" s="20"/>
      <c r="I45" s="35"/>
      <c r="J45" s="31"/>
      <c r="K45" s="57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s="34" customFormat="1" ht="75" x14ac:dyDescent="0.2">
      <c r="A46" s="2"/>
      <c r="B46" s="2"/>
      <c r="C46" s="2"/>
      <c r="D46" s="3"/>
      <c r="E46" s="49" t="s">
        <v>24</v>
      </c>
      <c r="F46" s="39" t="s">
        <v>87</v>
      </c>
      <c r="G46" s="150">
        <v>346394552</v>
      </c>
      <c r="H46" s="39">
        <v>67712605</v>
      </c>
      <c r="I46" s="52">
        <v>80000000</v>
      </c>
      <c r="J46" s="30">
        <v>42</v>
      </c>
      <c r="K46" s="54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s="34" customFormat="1" ht="93.75" x14ac:dyDescent="0.2">
      <c r="A47" s="2"/>
      <c r="B47" s="2"/>
      <c r="C47" s="2"/>
      <c r="D47" s="3"/>
      <c r="E47" s="49" t="s">
        <v>25</v>
      </c>
      <c r="F47" s="39" t="s">
        <v>87</v>
      </c>
      <c r="G47" s="151"/>
      <c r="H47" s="39">
        <v>162139.44</v>
      </c>
      <c r="I47" s="52">
        <v>15000000</v>
      </c>
      <c r="J47" s="30"/>
      <c r="K47" s="54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s="34" customFormat="1" ht="75" x14ac:dyDescent="0.2">
      <c r="A48" s="2"/>
      <c r="B48" s="2"/>
      <c r="C48" s="2"/>
      <c r="D48" s="3"/>
      <c r="E48" s="36" t="s">
        <v>26</v>
      </c>
      <c r="F48" s="64" t="s">
        <v>88</v>
      </c>
      <c r="G48" s="150">
        <v>273995404</v>
      </c>
      <c r="H48" s="39">
        <v>171366217</v>
      </c>
      <c r="I48" s="52">
        <v>5000000</v>
      </c>
      <c r="J48" s="30">
        <v>64</v>
      </c>
      <c r="K48" s="54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s="34" customFormat="1" x14ac:dyDescent="0.2">
      <c r="A49" s="2" t="s">
        <v>30</v>
      </c>
      <c r="B49" s="2" t="s">
        <v>31</v>
      </c>
      <c r="C49" s="2" t="s">
        <v>6</v>
      </c>
      <c r="D49" s="3" t="s">
        <v>32</v>
      </c>
      <c r="E49" s="50"/>
      <c r="F49" s="39"/>
      <c r="G49" s="39"/>
      <c r="H49" s="39"/>
      <c r="I49" s="35">
        <f>SUM(I50:I53)</f>
        <v>35000000</v>
      </c>
      <c r="J49" s="30"/>
      <c r="K49" s="54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s="34" customFormat="1" x14ac:dyDescent="0.2">
      <c r="A50" s="2"/>
      <c r="B50" s="2"/>
      <c r="C50" s="2"/>
      <c r="D50" s="3"/>
      <c r="E50" s="32" t="s">
        <v>28</v>
      </c>
      <c r="F50" s="39"/>
      <c r="G50" s="63"/>
      <c r="H50" s="63"/>
      <c r="I50" s="39"/>
      <c r="J50" s="30"/>
      <c r="K50" s="54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s="34" customFormat="1" ht="37.5" x14ac:dyDescent="0.2">
      <c r="A51" s="2"/>
      <c r="B51" s="2"/>
      <c r="C51" s="2"/>
      <c r="D51" s="3"/>
      <c r="E51" s="51" t="s">
        <v>29</v>
      </c>
      <c r="F51" s="39" t="s">
        <v>89</v>
      </c>
      <c r="G51" s="150">
        <v>47255697</v>
      </c>
      <c r="H51" s="63">
        <v>15243466.9</v>
      </c>
      <c r="I51" s="39">
        <v>15000000</v>
      </c>
      <c r="J51" s="30">
        <v>63</v>
      </c>
      <c r="K51" s="54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s="34" customFormat="1" ht="37.5" x14ac:dyDescent="0.2">
      <c r="A52" s="2"/>
      <c r="B52" s="2"/>
      <c r="C52" s="2"/>
      <c r="D52" s="3"/>
      <c r="E52" s="149" t="s">
        <v>86</v>
      </c>
      <c r="F52" s="39" t="s">
        <v>90</v>
      </c>
      <c r="G52" s="63">
        <v>70597501</v>
      </c>
      <c r="H52" s="63">
        <v>9637957.6199999992</v>
      </c>
      <c r="I52" s="39">
        <v>10000000</v>
      </c>
      <c r="J52" s="30">
        <v>27</v>
      </c>
      <c r="K52" s="54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s="34" customFormat="1" x14ac:dyDescent="0.2">
      <c r="A53" s="2"/>
      <c r="B53" s="2"/>
      <c r="C53" s="2"/>
      <c r="D53" s="3"/>
      <c r="E53" s="149" t="s">
        <v>91</v>
      </c>
      <c r="F53" s="39" t="s">
        <v>92</v>
      </c>
      <c r="G53" s="63">
        <v>122219264</v>
      </c>
      <c r="H53" s="63">
        <v>5537369</v>
      </c>
      <c r="I53" s="39">
        <v>10000000</v>
      </c>
      <c r="J53" s="30">
        <v>13</v>
      </c>
      <c r="K53" s="54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s="18" customFormat="1" x14ac:dyDescent="0.2">
      <c r="A54" s="2" t="s">
        <v>51</v>
      </c>
      <c r="B54" s="2" t="s">
        <v>42</v>
      </c>
      <c r="C54" s="2" t="s">
        <v>6</v>
      </c>
      <c r="D54" s="3" t="s">
        <v>52</v>
      </c>
      <c r="E54" s="83"/>
      <c r="F54" s="94"/>
      <c r="G54" s="94"/>
      <c r="H54" s="35"/>
      <c r="I54" s="35">
        <f>SUM(I55:I55)</f>
        <v>11800000</v>
      </c>
      <c r="J54" s="92"/>
      <c r="K54" s="53"/>
      <c r="M54" s="93"/>
    </row>
    <row r="55" spans="1:25" s="89" customFormat="1" ht="37.5" x14ac:dyDescent="0.2">
      <c r="A55" s="2"/>
      <c r="B55" s="2"/>
      <c r="C55" s="2"/>
      <c r="D55" s="3"/>
      <c r="E55" s="84" t="s">
        <v>71</v>
      </c>
      <c r="F55" s="95"/>
      <c r="G55" s="96"/>
      <c r="H55" s="64"/>
      <c r="I55" s="64">
        <v>11800000</v>
      </c>
      <c r="J55" s="92"/>
      <c r="K55" s="53"/>
    </row>
    <row r="56" spans="1:25" s="46" customFormat="1" ht="37.5" x14ac:dyDescent="0.2">
      <c r="A56" s="21" t="s">
        <v>9</v>
      </c>
      <c r="B56" s="21" t="s">
        <v>10</v>
      </c>
      <c r="C56" s="21" t="s">
        <v>7</v>
      </c>
      <c r="D56" s="22" t="s">
        <v>11</v>
      </c>
      <c r="E56" s="29"/>
      <c r="F56" s="35"/>
      <c r="G56" s="35"/>
      <c r="H56" s="35"/>
      <c r="I56" s="37">
        <f>SUM(I57)</f>
        <v>247533600</v>
      </c>
      <c r="J56" s="47"/>
      <c r="K56" s="56"/>
      <c r="L56" s="45"/>
      <c r="M56" s="45"/>
      <c r="N56" s="45"/>
    </row>
    <row r="57" spans="1:25" s="34" customFormat="1" ht="37.5" x14ac:dyDescent="0.2">
      <c r="A57" s="2"/>
      <c r="B57" s="2"/>
      <c r="C57" s="2"/>
      <c r="D57" s="3"/>
      <c r="E57" s="42" t="s">
        <v>33</v>
      </c>
      <c r="F57" s="39"/>
      <c r="G57" s="63"/>
      <c r="H57" s="63"/>
      <c r="I57" s="52">
        <f>259003600-10000000-1470000</f>
        <v>247533600</v>
      </c>
      <c r="J57" s="30"/>
      <c r="K57" s="54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s="87" customFormat="1" ht="56.25" x14ac:dyDescent="0.2">
      <c r="A58" s="82" t="s">
        <v>45</v>
      </c>
      <c r="B58" s="1"/>
      <c r="C58" s="1"/>
      <c r="D58" s="4" t="s">
        <v>46</v>
      </c>
      <c r="E58" s="38"/>
      <c r="F58" s="37"/>
      <c r="G58" s="37"/>
      <c r="H58" s="35"/>
      <c r="I58" s="85">
        <f>I60</f>
        <v>83000000</v>
      </c>
      <c r="J58" s="47"/>
      <c r="K58" s="55"/>
      <c r="L58" s="86"/>
      <c r="M58" s="86"/>
      <c r="N58" s="86"/>
    </row>
    <row r="59" spans="1:25" s="87" customFormat="1" ht="56.25" x14ac:dyDescent="0.2">
      <c r="A59" s="82" t="s">
        <v>47</v>
      </c>
      <c r="B59" s="1"/>
      <c r="C59" s="1"/>
      <c r="D59" s="38" t="s">
        <v>46</v>
      </c>
      <c r="E59" s="69"/>
      <c r="F59" s="37"/>
      <c r="G59" s="37"/>
      <c r="H59" s="35"/>
      <c r="I59" s="88"/>
      <c r="J59" s="47"/>
      <c r="K59" s="55"/>
      <c r="L59" s="86"/>
      <c r="M59" s="86"/>
      <c r="N59" s="86"/>
    </row>
    <row r="60" spans="1:25" s="87" customFormat="1" ht="37.5" x14ac:dyDescent="0.2">
      <c r="A60" s="2" t="s">
        <v>48</v>
      </c>
      <c r="B60" s="2" t="s">
        <v>36</v>
      </c>
      <c r="C60" s="2" t="s">
        <v>7</v>
      </c>
      <c r="D60" s="81" t="s">
        <v>37</v>
      </c>
      <c r="E60" s="6"/>
      <c r="F60" s="37"/>
      <c r="G60" s="37"/>
      <c r="H60" s="35"/>
      <c r="I60" s="37">
        <f>SUM(I61)</f>
        <v>83000000</v>
      </c>
      <c r="J60" s="47"/>
      <c r="K60" s="55"/>
      <c r="L60" s="86"/>
      <c r="M60" s="86"/>
      <c r="N60" s="86"/>
    </row>
    <row r="61" spans="1:25" s="87" customFormat="1" ht="56.25" x14ac:dyDescent="0.2">
      <c r="A61" s="2"/>
      <c r="B61" s="2"/>
      <c r="C61" s="2"/>
      <c r="D61" s="3"/>
      <c r="E61" s="42" t="s">
        <v>49</v>
      </c>
      <c r="F61" s="37"/>
      <c r="G61" s="37"/>
      <c r="H61" s="35"/>
      <c r="I61" s="88">
        <f>83000000</f>
        <v>83000000</v>
      </c>
      <c r="J61" s="47"/>
      <c r="K61" s="55"/>
      <c r="L61" s="86"/>
      <c r="M61" s="86"/>
      <c r="N61" s="86"/>
    </row>
    <row r="62" spans="1:25" s="28" customFormat="1" ht="40.5" x14ac:dyDescent="0.2">
      <c r="A62" s="25"/>
      <c r="B62" s="25"/>
      <c r="C62" s="25"/>
      <c r="D62" s="25"/>
      <c r="E62" s="5" t="s">
        <v>56</v>
      </c>
      <c r="F62" s="26"/>
      <c r="G62" s="19"/>
      <c r="H62" s="19"/>
      <c r="I62" s="19">
        <f>I26+I30+I34+I38+I42+I58</f>
        <v>556730200</v>
      </c>
      <c r="J62" s="26"/>
      <c r="K62" s="58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s="125" customFormat="1" ht="20.25" x14ac:dyDescent="0.2">
      <c r="A63" s="156" t="s">
        <v>57</v>
      </c>
      <c r="B63" s="156"/>
      <c r="C63" s="156"/>
      <c r="D63" s="156"/>
      <c r="E63" s="156"/>
      <c r="F63" s="85"/>
      <c r="G63" s="85"/>
      <c r="H63" s="85"/>
      <c r="I63" s="122"/>
      <c r="J63" s="123"/>
      <c r="K63" s="53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</row>
    <row r="64" spans="1:25" s="125" customFormat="1" ht="20.25" x14ac:dyDescent="0.2">
      <c r="A64" s="126" t="s">
        <v>58</v>
      </c>
      <c r="B64" s="126"/>
      <c r="C64" s="126"/>
      <c r="D64" s="6" t="s">
        <v>59</v>
      </c>
      <c r="E64" s="5"/>
      <c r="F64" s="85"/>
      <c r="G64" s="85"/>
      <c r="H64" s="85"/>
      <c r="I64" s="85">
        <f>I66</f>
        <v>1130800</v>
      </c>
      <c r="J64" s="123"/>
      <c r="K64" s="53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</row>
    <row r="65" spans="1:25" s="125" customFormat="1" ht="20.25" x14ac:dyDescent="0.2">
      <c r="A65" s="126" t="s">
        <v>60</v>
      </c>
      <c r="B65" s="126"/>
      <c r="C65" s="126"/>
      <c r="D65" s="127" t="s">
        <v>59</v>
      </c>
      <c r="E65" s="5"/>
      <c r="F65" s="85"/>
      <c r="G65" s="85"/>
      <c r="H65" s="85"/>
      <c r="I65" s="122"/>
      <c r="J65" s="123"/>
      <c r="K65" s="5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</row>
    <row r="66" spans="1:25" s="132" customFormat="1" ht="75" x14ac:dyDescent="0.2">
      <c r="A66" s="128" t="s">
        <v>61</v>
      </c>
      <c r="B66" s="2" t="s">
        <v>62</v>
      </c>
      <c r="C66" s="2" t="s">
        <v>63</v>
      </c>
      <c r="D66" s="112" t="s">
        <v>64</v>
      </c>
      <c r="E66" s="129"/>
      <c r="F66" s="37"/>
      <c r="G66" s="37"/>
      <c r="H66" s="37"/>
      <c r="I66" s="37">
        <f>SUM(I67)</f>
        <v>1130800</v>
      </c>
      <c r="J66" s="130"/>
      <c r="K66" s="57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</row>
    <row r="67" spans="1:25" s="125" customFormat="1" ht="37.5" x14ac:dyDescent="0.2">
      <c r="A67" s="133"/>
      <c r="B67" s="133"/>
      <c r="C67" s="133"/>
      <c r="D67" s="133"/>
      <c r="E67" s="134" t="s">
        <v>72</v>
      </c>
      <c r="F67" s="88"/>
      <c r="G67" s="88"/>
      <c r="H67" s="88"/>
      <c r="I67" s="88">
        <v>1130800</v>
      </c>
      <c r="J67" s="123"/>
      <c r="K67" s="53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</row>
    <row r="68" spans="1:25" s="125" customFormat="1" ht="40.5" x14ac:dyDescent="0.2">
      <c r="A68" s="133"/>
      <c r="B68" s="133"/>
      <c r="C68" s="133"/>
      <c r="D68" s="133"/>
      <c r="E68" s="5" t="s">
        <v>65</v>
      </c>
      <c r="F68" s="88"/>
      <c r="G68" s="88"/>
      <c r="H68" s="88"/>
      <c r="I68" s="118">
        <f>I62+I64</f>
        <v>557861000</v>
      </c>
      <c r="J68" s="123"/>
      <c r="K68" s="53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</row>
    <row r="69" spans="1:25" s="138" customFormat="1" ht="20.25" x14ac:dyDescent="0.2">
      <c r="A69" s="135"/>
      <c r="B69" s="135"/>
      <c r="C69" s="135"/>
      <c r="D69" s="135"/>
      <c r="E69" s="5" t="s">
        <v>2</v>
      </c>
      <c r="F69" s="136"/>
      <c r="G69" s="105"/>
      <c r="H69" s="105"/>
      <c r="I69" s="105">
        <f>I68+I24</f>
        <v>715361000</v>
      </c>
      <c r="J69" s="136"/>
      <c r="K69" s="55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</row>
    <row r="71" spans="1:25" s="24" customFormat="1" x14ac:dyDescent="0.2">
      <c r="A71" s="43"/>
      <c r="B71" s="43"/>
      <c r="C71" s="13"/>
      <c r="D71" s="44"/>
      <c r="E71" s="44"/>
      <c r="F71" s="8"/>
      <c r="G71" s="41"/>
      <c r="H71" s="41"/>
      <c r="I71" s="34"/>
      <c r="J71" s="33"/>
      <c r="K71" s="54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x14ac:dyDescent="0.2">
      <c r="H72" s="61"/>
      <c r="I72" s="143"/>
    </row>
    <row r="73" spans="1:25" x14ac:dyDescent="0.2">
      <c r="I73" s="143"/>
      <c r="K73" s="62"/>
    </row>
    <row r="74" spans="1:25" x14ac:dyDescent="0.2">
      <c r="F74" s="13"/>
      <c r="G74" s="13"/>
      <c r="H74" s="13"/>
      <c r="I74" s="143"/>
    </row>
    <row r="75" spans="1:25" x14ac:dyDescent="0.2">
      <c r="I75" s="144"/>
    </row>
    <row r="76" spans="1:25" x14ac:dyDescent="0.2">
      <c r="I76" s="144"/>
    </row>
    <row r="77" spans="1:25" x14ac:dyDescent="0.2">
      <c r="I77" s="143"/>
    </row>
    <row r="78" spans="1:25" x14ac:dyDescent="0.2">
      <c r="I78" s="145"/>
    </row>
  </sheetData>
  <mergeCells count="10">
    <mergeCell ref="A11:J11"/>
    <mergeCell ref="A19:E19"/>
    <mergeCell ref="A25:J25"/>
    <mergeCell ref="A63:E63"/>
    <mergeCell ref="A8:B8"/>
    <mergeCell ref="L1:P1"/>
    <mergeCell ref="I2:J2"/>
    <mergeCell ref="I3:J3"/>
    <mergeCell ref="A5:J5"/>
    <mergeCell ref="A7:B7"/>
  </mergeCells>
  <pageMargins left="0.39370078740157483" right="0.39370078740157483" top="1.3779527559055118" bottom="0.3937007874015748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</vt:lpstr>
      <vt:lpstr>'6'!Заголовки_для_печати</vt:lpstr>
      <vt:lpstr>'6'!Область_печати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2021-12-23T09:27:29Z</cp:lastPrinted>
  <dcterms:created xsi:type="dcterms:W3CDTF">2015-09-11T08:54:23Z</dcterms:created>
  <dcterms:modified xsi:type="dcterms:W3CDTF">2023-07-26T07:14:17Z</dcterms:modified>
</cp:coreProperties>
</file>