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Жигайло\2020\ВІДДІЛ ДОХОДІВ\Сайт\"/>
    </mc:Choice>
  </mc:AlternateContent>
  <bookViews>
    <workbookView xWindow="0" yWindow="0" windowWidth="28800" windowHeight="12435"/>
  </bookViews>
  <sheets>
    <sheet name="Лист1" sheetId="1" r:id="rId1"/>
  </sheets>
  <externalReferences>
    <externalReference r:id="rId2"/>
  </externalReferences>
  <definedNames>
    <definedName name="_xlnm.Print_Titles" localSheetId="0">Лист1!$3:$3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0" i="1" l="1"/>
  <c r="E120" i="1"/>
  <c r="G59" i="1"/>
  <c r="F111" i="1" l="1"/>
  <c r="E111" i="1"/>
  <c r="G111" i="1" l="1"/>
  <c r="F94" i="1" l="1"/>
  <c r="N108" i="1"/>
  <c r="N109" i="1"/>
  <c r="G110" i="1"/>
  <c r="N110" i="1" s="1"/>
  <c r="G123" i="1" l="1"/>
  <c r="G121" i="1"/>
  <c r="G120" i="1"/>
  <c r="G112" i="1"/>
  <c r="G106" i="1"/>
  <c r="G104" i="1"/>
  <c r="G102" i="1"/>
  <c r="G90" i="1"/>
  <c r="G89" i="1"/>
  <c r="G82" i="1"/>
  <c r="G81" i="1"/>
  <c r="G80" i="1"/>
  <c r="G77" i="1"/>
  <c r="G76" i="1"/>
  <c r="G75" i="1"/>
  <c r="G74" i="1"/>
  <c r="G73" i="1"/>
  <c r="G72" i="1"/>
  <c r="G70" i="1"/>
  <c r="G69" i="1"/>
  <c r="G68" i="1"/>
  <c r="G63" i="1"/>
  <c r="G62" i="1"/>
  <c r="G61" i="1"/>
  <c r="G60" i="1"/>
  <c r="G58" i="1"/>
  <c r="G56" i="1"/>
  <c r="G55" i="1"/>
  <c r="G54" i="1"/>
  <c r="G53" i="1"/>
  <c r="G52" i="1"/>
  <c r="G51" i="1"/>
  <c r="G49" i="1"/>
  <c r="G48" i="1"/>
  <c r="G47" i="1"/>
  <c r="G46" i="1"/>
  <c r="G45" i="1"/>
  <c r="G44" i="1"/>
  <c r="G42" i="1"/>
  <c r="G41" i="1"/>
  <c r="G40" i="1"/>
  <c r="G36" i="1"/>
  <c r="G35" i="1"/>
  <c r="G34" i="1"/>
  <c r="G32" i="1"/>
  <c r="G31" i="1"/>
  <c r="G29" i="1"/>
  <c r="G28" i="1"/>
  <c r="G26" i="1"/>
  <c r="G25" i="1"/>
  <c r="G24" i="1"/>
  <c r="G23" i="1"/>
  <c r="G21" i="1"/>
  <c r="G20" i="1"/>
  <c r="G19" i="1"/>
  <c r="G18" i="1"/>
  <c r="G14" i="1"/>
  <c r="G13" i="1"/>
  <c r="G12" i="1"/>
  <c r="G11" i="1"/>
  <c r="G9" i="1"/>
  <c r="G8" i="1"/>
  <c r="G7" i="1"/>
  <c r="G6" i="1"/>
  <c r="G5" i="1"/>
  <c r="G94" i="1" l="1"/>
  <c r="N8" i="1"/>
  <c r="L8" i="1"/>
  <c r="D78" i="1"/>
  <c r="E112" i="1" l="1"/>
  <c r="E94" i="1" s="1"/>
  <c r="E123" i="1"/>
  <c r="I37" i="1" l="1"/>
  <c r="I33" i="1"/>
  <c r="I30" i="1"/>
  <c r="I17" i="1"/>
  <c r="H22" i="1"/>
  <c r="I22" i="1"/>
  <c r="I16" i="1" s="1"/>
  <c r="I15" i="1" l="1"/>
  <c r="H78" i="1" l="1"/>
  <c r="H71" i="1"/>
  <c r="H83" i="1" s="1"/>
  <c r="H37" i="1"/>
  <c r="H33" i="1"/>
  <c r="H30" i="1"/>
  <c r="H27" i="1"/>
  <c r="H16" i="1"/>
  <c r="H17" i="1"/>
  <c r="H10" i="1"/>
  <c r="D119" i="1"/>
  <c r="D113" i="1" s="1"/>
  <c r="H15" i="1" l="1"/>
  <c r="H64" i="1" s="1"/>
  <c r="L9" i="1"/>
  <c r="N9" i="1"/>
  <c r="M116" i="1"/>
  <c r="M117" i="1"/>
  <c r="M118" i="1"/>
  <c r="M120" i="1"/>
  <c r="M121" i="1"/>
  <c r="M123" i="1"/>
  <c r="F119" i="1"/>
  <c r="G119" i="1"/>
  <c r="E119" i="1"/>
  <c r="K116" i="1"/>
  <c r="K117" i="1"/>
  <c r="K118" i="1"/>
  <c r="K121" i="1"/>
  <c r="K123" i="1"/>
  <c r="K68" i="1"/>
  <c r="L110" i="1"/>
  <c r="K54" i="1"/>
  <c r="D94" i="1"/>
  <c r="D88" i="1"/>
  <c r="D71" i="1"/>
  <c r="D83" i="1" s="1"/>
  <c r="D10" i="1"/>
  <c r="D17" i="1"/>
  <c r="D22" i="1"/>
  <c r="D16" i="1" s="1"/>
  <c r="D27" i="1"/>
  <c r="D30" i="1"/>
  <c r="D33" i="1"/>
  <c r="D37" i="1"/>
  <c r="H84" i="1" l="1"/>
  <c r="H124" i="1" s="1"/>
  <c r="M119" i="1"/>
  <c r="D86" i="1"/>
  <c r="D15" i="1"/>
  <c r="D64" i="1" s="1"/>
  <c r="I64" i="1" s="1"/>
  <c r="I84" i="1" s="1"/>
  <c r="I124" i="1" s="1"/>
  <c r="D126" i="1"/>
  <c r="L108" i="1"/>
  <c r="L109" i="1"/>
  <c r="M75" i="1"/>
  <c r="C119" i="1"/>
  <c r="C94" i="1"/>
  <c r="D125" i="1" l="1"/>
  <c r="D84" i="1"/>
  <c r="D124" i="1" s="1"/>
  <c r="N123" i="1"/>
  <c r="L123" i="1"/>
  <c r="N122" i="1"/>
  <c r="L122" i="1"/>
  <c r="N121" i="1"/>
  <c r="L121" i="1"/>
  <c r="K119" i="1"/>
  <c r="N118" i="1"/>
  <c r="N117" i="1"/>
  <c r="N116" i="1"/>
  <c r="G115" i="1"/>
  <c r="F115" i="1"/>
  <c r="L115" i="1" s="1"/>
  <c r="E115" i="1"/>
  <c r="C115" i="1"/>
  <c r="C113" i="1" s="1"/>
  <c r="G113" i="1"/>
  <c r="M112" i="1"/>
  <c r="K112" i="1"/>
  <c r="N112" i="1"/>
  <c r="N106" i="1"/>
  <c r="L106" i="1"/>
  <c r="N105" i="1"/>
  <c r="L105" i="1"/>
  <c r="N103" i="1"/>
  <c r="L103" i="1"/>
  <c r="N102" i="1"/>
  <c r="N101" i="1"/>
  <c r="L101" i="1"/>
  <c r="N100" i="1"/>
  <c r="N99" i="1"/>
  <c r="L99" i="1"/>
  <c r="N98" i="1"/>
  <c r="L98" i="1"/>
  <c r="N97" i="1"/>
  <c r="L95" i="1"/>
  <c r="N93" i="1"/>
  <c r="L93" i="1"/>
  <c r="N92" i="1"/>
  <c r="M92" i="1"/>
  <c r="L92" i="1"/>
  <c r="K92" i="1"/>
  <c r="N91" i="1"/>
  <c r="L91" i="1"/>
  <c r="N90" i="1"/>
  <c r="K89" i="1"/>
  <c r="F88" i="1"/>
  <c r="E88" i="1"/>
  <c r="C88" i="1"/>
  <c r="N85" i="1"/>
  <c r="M85" i="1"/>
  <c r="L85" i="1"/>
  <c r="K85" i="1"/>
  <c r="L82" i="1"/>
  <c r="L81" i="1"/>
  <c r="L80" i="1"/>
  <c r="F78" i="1"/>
  <c r="E78" i="1"/>
  <c r="C78" i="1"/>
  <c r="K77" i="1"/>
  <c r="N77" i="1"/>
  <c r="L75" i="1"/>
  <c r="L74" i="1"/>
  <c r="N73" i="1"/>
  <c r="N72" i="1"/>
  <c r="F71" i="1"/>
  <c r="F83" i="1" s="1"/>
  <c r="E71" i="1"/>
  <c r="E83" i="1" s="1"/>
  <c r="C71" i="1"/>
  <c r="C83" i="1" s="1"/>
  <c r="N70" i="1"/>
  <c r="L69" i="1"/>
  <c r="N68" i="1"/>
  <c r="N67" i="1"/>
  <c r="L66" i="1"/>
  <c r="N63" i="1"/>
  <c r="L63" i="1"/>
  <c r="L62" i="1"/>
  <c r="K61" i="1"/>
  <c r="L60" i="1"/>
  <c r="N59" i="1"/>
  <c r="K59" i="1"/>
  <c r="L58" i="1"/>
  <c r="N57" i="1"/>
  <c r="L57" i="1"/>
  <c r="L53" i="1"/>
  <c r="N50" i="1"/>
  <c r="M49" i="1"/>
  <c r="L47" i="1"/>
  <c r="L46" i="1"/>
  <c r="N45" i="1"/>
  <c r="L45" i="1"/>
  <c r="N44" i="1"/>
  <c r="N43" i="1"/>
  <c r="M43" i="1"/>
  <c r="K43" i="1"/>
  <c r="M42" i="1"/>
  <c r="N38" i="1"/>
  <c r="F37" i="1"/>
  <c r="E37" i="1"/>
  <c r="C37" i="1"/>
  <c r="N36" i="1"/>
  <c r="N34" i="1"/>
  <c r="L34" i="1"/>
  <c r="F33" i="1"/>
  <c r="E33" i="1"/>
  <c r="C33" i="1"/>
  <c r="L32" i="1"/>
  <c r="K32" i="1"/>
  <c r="N32" i="1"/>
  <c r="F30" i="1"/>
  <c r="E30" i="1"/>
  <c r="C30" i="1"/>
  <c r="L29" i="1"/>
  <c r="K29" i="1"/>
  <c r="M29" i="1"/>
  <c r="F27" i="1"/>
  <c r="E27" i="1"/>
  <c r="C27" i="1"/>
  <c r="L26" i="1"/>
  <c r="M25" i="1"/>
  <c r="N24" i="1"/>
  <c r="K23" i="1"/>
  <c r="F22" i="1"/>
  <c r="F16" i="1" s="1"/>
  <c r="E22" i="1"/>
  <c r="E16" i="1" s="1"/>
  <c r="C22" i="1"/>
  <c r="C16" i="1" s="1"/>
  <c r="M21" i="1"/>
  <c r="M20" i="1"/>
  <c r="N20" i="1"/>
  <c r="K19" i="1"/>
  <c r="N18" i="1"/>
  <c r="M18" i="1"/>
  <c r="F17" i="1"/>
  <c r="E17" i="1"/>
  <c r="C17" i="1"/>
  <c r="N14" i="1"/>
  <c r="L13" i="1"/>
  <c r="M12" i="1"/>
  <c r="F10" i="1"/>
  <c r="E10" i="1"/>
  <c r="C10" i="1"/>
  <c r="N7" i="1"/>
  <c r="N6" i="1"/>
  <c r="M5" i="1"/>
  <c r="N5" i="1"/>
  <c r="F15" i="1" l="1"/>
  <c r="F64" i="1" s="1"/>
  <c r="L70" i="1"/>
  <c r="M70" i="1"/>
  <c r="L77" i="1"/>
  <c r="N80" i="1"/>
  <c r="N115" i="1"/>
  <c r="E113" i="1"/>
  <c r="E126" i="1" s="1"/>
  <c r="F86" i="1"/>
  <c r="C86" i="1"/>
  <c r="C15" i="1"/>
  <c r="E15" i="1"/>
  <c r="E64" i="1" s="1"/>
  <c r="E125" i="1" s="1"/>
  <c r="K31" i="1"/>
  <c r="N31" i="1"/>
  <c r="M31" i="1"/>
  <c r="N40" i="1"/>
  <c r="K40" i="1"/>
  <c r="L40" i="1"/>
  <c r="L48" i="1"/>
  <c r="M48" i="1"/>
  <c r="N48" i="1"/>
  <c r="L56" i="1"/>
  <c r="M56" i="1"/>
  <c r="N56" i="1"/>
  <c r="K56" i="1"/>
  <c r="N28" i="1"/>
  <c r="G27" i="1"/>
  <c r="L27" i="1" s="1"/>
  <c r="K28" i="1"/>
  <c r="M41" i="1"/>
  <c r="L41" i="1"/>
  <c r="N41" i="1"/>
  <c r="L52" i="1"/>
  <c r="M52" i="1"/>
  <c r="N52" i="1"/>
  <c r="K52" i="1"/>
  <c r="M55" i="1"/>
  <c r="L55" i="1"/>
  <c r="N55" i="1"/>
  <c r="M104" i="1"/>
  <c r="N104" i="1"/>
  <c r="L28" i="1"/>
  <c r="G30" i="1"/>
  <c r="K30" i="1" s="1"/>
  <c r="K35" i="1"/>
  <c r="N35" i="1"/>
  <c r="L39" i="1"/>
  <c r="M39" i="1"/>
  <c r="N39" i="1"/>
  <c r="K53" i="1"/>
  <c r="M53" i="1"/>
  <c r="N53" i="1"/>
  <c r="K55" i="1"/>
  <c r="N76" i="1"/>
  <c r="M76" i="1"/>
  <c r="L76" i="1"/>
  <c r="M51" i="1"/>
  <c r="L51" i="1"/>
  <c r="N51" i="1"/>
  <c r="N12" i="1"/>
  <c r="N19" i="1"/>
  <c r="N21" i="1"/>
  <c r="L31" i="1"/>
  <c r="L38" i="1"/>
  <c r="M38" i="1"/>
  <c r="G37" i="1"/>
  <c r="N37" i="1" s="1"/>
  <c r="M40" i="1"/>
  <c r="K49" i="1"/>
  <c r="N49" i="1"/>
  <c r="K51" i="1"/>
  <c r="N54" i="1"/>
  <c r="L54" i="1"/>
  <c r="M54" i="1"/>
  <c r="N107" i="1"/>
  <c r="M11" i="1"/>
  <c r="G10" i="1"/>
  <c r="M10" i="1" s="1"/>
  <c r="N74" i="1"/>
  <c r="M74" i="1"/>
  <c r="M32" i="1"/>
  <c r="K102" i="1"/>
  <c r="K5" i="1"/>
  <c r="N11" i="1"/>
  <c r="M13" i="1"/>
  <c r="G17" i="1"/>
  <c r="M17" i="1" s="1"/>
  <c r="K18" i="1"/>
  <c r="L19" i="1"/>
  <c r="K20" i="1"/>
  <c r="K21" i="1"/>
  <c r="M23" i="1"/>
  <c r="L24" i="1"/>
  <c r="L25" i="1"/>
  <c r="M26" i="1"/>
  <c r="M28" i="1"/>
  <c r="N29" i="1"/>
  <c r="G33" i="1"/>
  <c r="K34" i="1"/>
  <c r="L35" i="1"/>
  <c r="L36" i="1"/>
  <c r="N42" i="1"/>
  <c r="N60" i="1"/>
  <c r="N62" i="1"/>
  <c r="N69" i="1"/>
  <c r="N75" i="1"/>
  <c r="M77" i="1"/>
  <c r="M89" i="1"/>
  <c r="L90" i="1"/>
  <c r="E86" i="1"/>
  <c r="L97" i="1"/>
  <c r="L102" i="1"/>
  <c r="G22" i="1"/>
  <c r="G16" i="1" s="1"/>
  <c r="L23" i="1"/>
  <c r="K24" i="1"/>
  <c r="K25" i="1"/>
  <c r="K26" i="1"/>
  <c r="N58" i="1"/>
  <c r="G88" i="1"/>
  <c r="N88" i="1" s="1"/>
  <c r="L89" i="1"/>
  <c r="K90" i="1"/>
  <c r="L96" i="1"/>
  <c r="L5" i="1"/>
  <c r="M19" i="1"/>
  <c r="L20" i="1"/>
  <c r="L21" i="1"/>
  <c r="N23" i="1"/>
  <c r="M24" i="1"/>
  <c r="N25" i="1"/>
  <c r="N26" i="1"/>
  <c r="M34" i="1"/>
  <c r="M35" i="1"/>
  <c r="N89" i="1"/>
  <c r="M90" i="1"/>
  <c r="N95" i="1"/>
  <c r="N96" i="1"/>
  <c r="M102" i="1"/>
  <c r="L112" i="1"/>
  <c r="L6" i="1"/>
  <c r="L7" i="1"/>
  <c r="N13" i="1"/>
  <c r="L44" i="1"/>
  <c r="N47" i="1"/>
  <c r="L61" i="1"/>
  <c r="N66" i="1"/>
  <c r="L68" i="1"/>
  <c r="M72" i="1"/>
  <c r="G71" i="1"/>
  <c r="G78" i="1"/>
  <c r="M82" i="1"/>
  <c r="M6" i="1"/>
  <c r="L11" i="1"/>
  <c r="L12" i="1"/>
  <c r="K13" i="1"/>
  <c r="M44" i="1"/>
  <c r="M46" i="1"/>
  <c r="K58" i="1"/>
  <c r="L59" i="1"/>
  <c r="M61" i="1"/>
  <c r="M68" i="1"/>
  <c r="K72" i="1"/>
  <c r="L73" i="1"/>
  <c r="K80" i="1"/>
  <c r="M81" i="1"/>
  <c r="N82" i="1"/>
  <c r="L100" i="1"/>
  <c r="K104" i="1"/>
  <c r="K106" i="1"/>
  <c r="L107" i="1"/>
  <c r="F113" i="1"/>
  <c r="F126" i="1" s="1"/>
  <c r="L119" i="1"/>
  <c r="L18" i="1"/>
  <c r="K27" i="1"/>
  <c r="K41" i="1"/>
  <c r="N46" i="1"/>
  <c r="K48" i="1"/>
  <c r="L49" i="1"/>
  <c r="M58" i="1"/>
  <c r="M59" i="1"/>
  <c r="N61" i="1"/>
  <c r="L67" i="1"/>
  <c r="L72" i="1"/>
  <c r="M80" i="1"/>
  <c r="N81" i="1"/>
  <c r="L104" i="1"/>
  <c r="M106" i="1"/>
  <c r="N119" i="1"/>
  <c r="M113" i="1" l="1"/>
  <c r="G15" i="1"/>
  <c r="G64" i="1" s="1"/>
  <c r="K64" i="1" s="1"/>
  <c r="K113" i="1"/>
  <c r="K10" i="1"/>
  <c r="L10" i="1"/>
  <c r="N10" i="1"/>
  <c r="L88" i="1"/>
  <c r="M30" i="1"/>
  <c r="N30" i="1"/>
  <c r="L30" i="1"/>
  <c r="M27" i="1"/>
  <c r="F84" i="1"/>
  <c r="F124" i="1" s="1"/>
  <c r="F125" i="1"/>
  <c r="C64" i="1"/>
  <c r="K37" i="1"/>
  <c r="M37" i="1"/>
  <c r="L37" i="1"/>
  <c r="N17" i="1"/>
  <c r="N27" i="1"/>
  <c r="L22" i="1"/>
  <c r="K33" i="1"/>
  <c r="L33" i="1"/>
  <c r="N33" i="1"/>
  <c r="K17" i="1"/>
  <c r="L17" i="1"/>
  <c r="M22" i="1"/>
  <c r="K22" i="1"/>
  <c r="N22" i="1"/>
  <c r="M33" i="1"/>
  <c r="M88" i="1"/>
  <c r="K88" i="1"/>
  <c r="M94" i="1"/>
  <c r="G86" i="1"/>
  <c r="N94" i="1"/>
  <c r="L94" i="1"/>
  <c r="K94" i="1"/>
  <c r="N16" i="1"/>
  <c r="M16" i="1"/>
  <c r="L16" i="1"/>
  <c r="K16" i="1"/>
  <c r="M78" i="1"/>
  <c r="L78" i="1"/>
  <c r="K78" i="1"/>
  <c r="N78" i="1"/>
  <c r="L113" i="1"/>
  <c r="N71" i="1"/>
  <c r="L71" i="1"/>
  <c r="K71" i="1"/>
  <c r="M71" i="1"/>
  <c r="G83" i="1"/>
  <c r="G126" i="1" s="1"/>
  <c r="E84" i="1"/>
  <c r="E124" i="1" s="1"/>
  <c r="N113" i="1"/>
  <c r="O64" i="1" l="1"/>
  <c r="L64" i="1"/>
  <c r="C84" i="1"/>
  <c r="C124" i="1" s="1"/>
  <c r="M15" i="1"/>
  <c r="L15" i="1"/>
  <c r="K15" i="1"/>
  <c r="N15" i="1"/>
  <c r="G125" i="1"/>
  <c r="M86" i="1"/>
  <c r="N86" i="1"/>
  <c r="L86" i="1"/>
  <c r="K86" i="1"/>
  <c r="K83" i="1"/>
  <c r="L83" i="1"/>
  <c r="N83" i="1"/>
  <c r="M83" i="1"/>
  <c r="G84" i="1" l="1"/>
  <c r="N64" i="1"/>
  <c r="M64" i="1"/>
  <c r="G124" i="1" l="1"/>
  <c r="N84" i="1"/>
  <c r="M84" i="1"/>
  <c r="L84" i="1"/>
  <c r="K84" i="1"/>
  <c r="N124" i="1" l="1"/>
  <c r="M124" i="1"/>
  <c r="L124" i="1"/>
  <c r="K124" i="1"/>
</calcChain>
</file>

<file path=xl/sharedStrings.xml><?xml version="1.0" encoding="utf-8"?>
<sst xmlns="http://schemas.openxmlformats.org/spreadsheetml/2006/main" count="141" uniqueCount="135">
  <si>
    <t>тис.грн.</t>
  </si>
  <si>
    <t>Найменування доходів згідно із бюджетною класифікацією</t>
  </si>
  <si>
    <t>Код бюджетної класифікації</t>
  </si>
  <si>
    <t>Відхилення до відповідного періоду минулого року</t>
  </si>
  <si>
    <t>Загальний фонд</t>
  </si>
  <si>
    <t>Податок на доходи фізичних осіб</t>
  </si>
  <si>
    <t>Податок на прибуток підприємств та фінансових установ комунальної  власності</t>
  </si>
  <si>
    <t>Акцизний податок</t>
  </si>
  <si>
    <t>Акцизний податок з вироблених в Українi пiдакцизних товарiв  (Пальне)</t>
  </si>
  <si>
    <t>Акцизний податок з ввезених на митну територiю України пiдакцизних товарiв (Пальне)</t>
  </si>
  <si>
    <t xml:space="preserve">Акцизний податок з реалізації суб'єктами господарювання роздрібної торгівлі підакцизних товарів                                                                    </t>
  </si>
  <si>
    <t xml:space="preserve">Місцеві податки і збори, нараховані до 1 січня 2011 року </t>
  </si>
  <si>
    <t>Місцеві податки</t>
  </si>
  <si>
    <t>Податок на майно</t>
  </si>
  <si>
    <t>Податок на нерухоме майно</t>
  </si>
  <si>
    <t>Податок на нерухоме майно, відмінне від земельної ділянки, сплачений юридичними особами, які є власниками об'єктів житлової нерухомості</t>
  </si>
  <si>
    <t xml:space="preserve">Податок на нерухоме майно, відмінне від земельної ділянки, сплачений фізичними особами, які є власниками об'єктів житлової нерухомості </t>
  </si>
  <si>
    <t>Податок на нерухоме майно, відмінне від земельної ділянки, сплачений фізичними особами, які є власниками об'єктів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</si>
  <si>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об'єктів нежитлової нерухомості</t>
  </si>
  <si>
    <t>Плата за землю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</si>
  <si>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</si>
  <si>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</si>
  <si>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</si>
  <si>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</si>
  <si>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</t>
  </si>
  <si>
    <t>Транспортний податок з фізичних осіб</t>
  </si>
  <si>
    <t>Транспортний податок з юридичних осіб</t>
  </si>
  <si>
    <t>Збір за місця для паркування транспортних засобів</t>
  </si>
  <si>
    <t>Збір за місця для паркування транспортних засобів, сплачений юридичними особами</t>
  </si>
  <si>
    <t>Збір за місця для паркування транспортних засобів, сплачений фізичними особами</t>
  </si>
  <si>
    <t>Туристичний збір</t>
  </si>
  <si>
    <t>Туристичний збір, сплачений юридичними особами</t>
  </si>
  <si>
    <t>Туристичний збір, сплачений фізичними особами</t>
  </si>
  <si>
    <t>Збір за провадження деяких видів підприємницької діяльності, що справлявся до 1 січня 2015 року</t>
  </si>
  <si>
    <t>Єдиний податок</t>
  </si>
  <si>
    <t>Єдиний податок з юридичних осіб, нарахований до 1 січня 2011 року</t>
  </si>
  <si>
    <t>Єдиний податок з фізичних осіб, нарахований до 1 січня 2011 року</t>
  </si>
  <si>
    <t>Єдиний податок з юридичних осіб</t>
  </si>
  <si>
    <t>Єдиний податок з фізичних осіб</t>
  </si>
  <si>
    <t xml:space="preserve"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 </t>
  </si>
  <si>
    <t>Податки та збори, не віднесені до інших категорій</t>
  </si>
  <si>
    <t>Частина чистого прибутку (доходу) комунальних унітарних підприємств та їх об'єднань, що вилучається до бюджету</t>
  </si>
  <si>
    <t>Надходження сум відсотків за користування тимчасово вільними бюджетними коштами місцевих бюджетів</t>
  </si>
  <si>
    <t>Інші надходження</t>
  </si>
  <si>
    <t>Штрафні санкції за порушення з-ва про патентування, за порушення норм регулювання обігу готівки та про застосув. РРО у сфері торгівлі, громадського харчування та послуг</t>
  </si>
  <si>
    <t>Адміністративні штрафи та інші санкції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</si>
  <si>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</si>
  <si>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Плата за ліцензії на певні види господарської діяльності та сертифікати, що видаються Радою міністрів Автономної Республіки Крим, виконавчими органами місцевих рад і місцевими органами виконавчої влади</t>
  </si>
  <si>
    <t>Адміністративний збір за проведення державної реєстрації юридичних осіб, фізичних осіб-підприємців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</si>
  <si>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</si>
  <si>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</si>
  <si>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пов'язаних з такою державною реєстрацією.</t>
  </si>
  <si>
    <t>Надходження від орендної плати за користування цілісним майновим комплексом та іншим майном, що перебуває у комунальній власності</t>
  </si>
  <si>
    <t>Державне мито</t>
  </si>
  <si>
    <t>Надходження сум кредиторської та депонентської заборгованості.</t>
  </si>
  <si>
    <t>24060300</t>
  </si>
  <si>
    <t>в т.ч. надходження від розміщення зовнішньої реклами</t>
  </si>
  <si>
    <t>Кошти, отримані від надання учасниками процедури закупівель як забезпечення їх тендерної пропозиції (пропозиції конкурсних торгів), які не підлягають поверненню цим учасникам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</si>
  <si>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</si>
  <si>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 xml:space="preserve">Кошти від реалізації безхазяйного майна, знахідок, спадкового майна, майна, одержаного територіальною громадою в порядку спадкування чи дарування </t>
  </si>
  <si>
    <t>Надходження коштів від Державного фонду дорогоцінних металів і дорогоцінного каміння</t>
  </si>
  <si>
    <t>Разом доходів загального фонду</t>
  </si>
  <si>
    <t>Спеціальний фонд</t>
  </si>
  <si>
    <t>Податок з власників транспортних засобів</t>
  </si>
  <si>
    <t>Збір за провадження торговельної діяльності нафтопродуктами, скрапленим та стиснутим газом на стаціонарних, малогабаритних і пересувних автозаправних станціях, заправних пунктах, що справлявся до 1 січня 2015 року</t>
  </si>
  <si>
    <t>Екологічний податок</t>
  </si>
  <si>
    <t>Збір за забруднення навколишнього природного середовища</t>
  </si>
  <si>
    <t>Надходження коштів від відшкодування втрат с/г виробництва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</si>
  <si>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</si>
  <si>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</si>
  <si>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Інші джерела власних надходжень</t>
  </si>
  <si>
    <t>Інші надходження до фондів охорони навколишнього природного середовища</t>
  </si>
  <si>
    <t>Грошові стягнення за шкоду, заподіяну поруш. законодавства про ОНПС внаслідок господарської та іншої діяльності</t>
  </si>
  <si>
    <t>Відсотки за корист. довготерм.кредитом, що надається з МБ мол.сім'ям та одиноким громадянам на будівництво(реконстр.) та придбання житла</t>
  </si>
  <si>
    <t xml:space="preserve">Цільові фонди, утворені органами місцевого самоврядування  </t>
  </si>
  <si>
    <t>Бюджет розвитку, разом</t>
  </si>
  <si>
    <t>Плата за гарантії, надані Верховною Радою Автономної Республіки Крим та міськими радами</t>
  </si>
  <si>
    <t>Надходження коштів пайової участі у розвитку інфраструктури населеного пункту</t>
  </si>
  <si>
    <t xml:space="preserve">Надходження від відчуження майна, що знаходиться у комунальній власності </t>
  </si>
  <si>
    <t>Надходження від продажу землі</t>
  </si>
  <si>
    <t>33010101</t>
  </si>
  <si>
    <t>Разом доходів спеціального фонду</t>
  </si>
  <si>
    <t>Власні доходи загального та спеціального фондів</t>
  </si>
  <si>
    <t xml:space="preserve">Реверсна дотація </t>
  </si>
  <si>
    <t>Субвенції (загального фонду) всього</t>
  </si>
  <si>
    <t>в т.ч.:</t>
  </si>
  <si>
    <t>Субвенції з ДБ</t>
  </si>
  <si>
    <t>Освітня субвенція з ДБ місцевим бюджетам</t>
  </si>
  <si>
    <t>Медична субвенція з ДБ місцевим бюджетам</t>
  </si>
  <si>
    <t>Субвенція  з ДБ МБ на модернізацію та оновлення матеріально-технічної бази професійно-технічних навчальних закладів державної форми власності</t>
  </si>
  <si>
    <t>Субвенція з державного бюджету місцевим бюджетам на будівництво /капітальний ремонт/ реконструкцію малих групових будинків, будинків підтриманого проживання, будівництво/придбання житла для дитячих будинків сімейного типу, соціального житла для дітей-сиріт, дітей, позбавлених батьківського піклування, осіб з їх числа, виготовлення проектно-кошторисної документації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</si>
  <si>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</si>
  <si>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 xml:space="preserve">Субвенції з місцевих бюджетів іншим місцевим бюджетам </t>
  </si>
  <si>
    <t xml:space="preserve"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 багатоквартирним будинком, вивезення побутового сміття та рідких нечистот за рахунок відповідної субвенції з державного бюджету 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</si>
  <si>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</si>
  <si>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допомоги по догляду за особами з інвалідністю І чи ІІ групи внаслідок психічного розладу, компенсаційної виплати непрацюючій працездатній особі, яка доглядає за особою з інвалідністю I групи, а також за особою, яка досягла 80-річного віку за рахунок відповідної субвенції з державного бюджету </t>
  </si>
  <si>
    <t>Субвенція з місцевого бюджету на виплату грошової компенсації за належні для отримання жилі приміщення для сімей загиблих осіб, визначених абзацами 5 - 8 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</si>
  <si>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сімей загиблих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які стали інвалідами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</si>
  <si>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 типу та прийомних сім'ях за принципом "гроші ходять за дитиною", оплату послуг із здійснення патронату над дитиною та виплату соціальної допомоги на утримання дитини в сім'ї патронатного вихователя за рахунок відповідної субвенції з державного бюджету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</si>
  <si>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 за рахунок відповідної субвенції з державного бюджету</t>
  </si>
  <si>
    <t>Субвенція з місцевого бюджету на здійснення переданих видатків у сфері освіти за рахунок коштів освітньої субвенції (передана до іншого місцевого бюджету)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</si>
  <si>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</si>
  <si>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</si>
  <si>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субвенції з державного бюджету</t>
  </si>
  <si>
    <t>Субвенція з місцевого бюджету на здійснення переданих видатків у сфері охорони здоров’я за рахунок коштів медичної субвенції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</si>
  <si>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</si>
  <si>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Інші субвенції з місцевого бюджету (загального фонду)</t>
  </si>
  <si>
    <t>Субвенції (спеціального фонду) всього</t>
  </si>
  <si>
    <t>Субвенція з ДБ МБ на будівництво, реконструкцію, ремонт та утримання вулиць і доріг комунальної власності у населених пунктах</t>
  </si>
  <si>
    <t xml:space="preserve">Субвенція з ДБ МБ на погашення заборгованості з різниці в тарифах на теплову енергію, послуги з централізованого водопостачання та водовідведення, що постачалися населенню, яка виникла у зв'язку з невідповідністю фактичної вартості теплової енергії, послуг з водопостач. та водовідв. тарифам, що затверджувалися органами державної влади  </t>
  </si>
  <si>
    <t>Субвенція з місцевого бюджету на здійснення природоохоронних заходів</t>
  </si>
  <si>
    <t>Інші субвенції з місцевого бюджету (спеціального фонду)</t>
  </si>
  <si>
    <t>Всього доходів</t>
  </si>
  <si>
    <t>Заступник міського голови - начальник фінансового управління</t>
  </si>
  <si>
    <t>В.Сусаніна</t>
  </si>
  <si>
    <t>Фактичне виконання за 2019 рік</t>
  </si>
  <si>
    <t>Субвенція з місцевого бюджету на реалізацію заходів, спрямованих на розвиток системи охорони здоров'я у сільській місцевості, за рахунок відповідної субвенції з державного бюджету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</si>
  <si>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</si>
  <si>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Субвенція з місцевого бюджету на реалізацію заходів, спрямованих на розвиток системи охорони здоров'я у сільській місцевості, за рахунок залишку коштів відповідної субвенції з державного бюджету, що утворився на початок бюджетного періоду</t>
  </si>
  <si>
    <t>Затверджений розпис з урахуванням змін на 2020 рік</t>
  </si>
  <si>
    <t>Субвенція з місцевого бюджету за рахунок залишку коштів медичної субвенції, що утворився на початок бюджетного періоду</t>
  </si>
  <si>
    <t>Відсоток виконання до затвердженого плану на 2020 рік</t>
  </si>
  <si>
    <t>Розрахункова сума втрат внаслідок "податкових канікул" у березні</t>
  </si>
  <si>
    <t>Відсоток втрат І кварталу 2020 року до факту 2019 року</t>
  </si>
  <si>
    <t>Довідка про виконання доходів бюджету Івано-Франківської міської ОТГ за січень-квітень 2020 року</t>
  </si>
  <si>
    <t>Затверджений розпис з урахуванням змін на січень-квітень 2020 року</t>
  </si>
  <si>
    <t>Фактичне виконання за січень-квітень 2019 року</t>
  </si>
  <si>
    <t>Фактичне виконання за січень-квітень 2020 року</t>
  </si>
  <si>
    <t>Відсоток виконання до затвердженого плану на січень-квітень 2020 року</t>
  </si>
  <si>
    <t>Відхилення до затвердженого плану на січень-квітень 2020 року</t>
  </si>
  <si>
    <t>Звітна сума втрат внаслідок "податкових канікул" у березні</t>
  </si>
  <si>
    <t xml:space="preserve">Рентна плата за спеціальне використання лісових ресурсів </t>
  </si>
  <si>
    <t>Рентна плата за спеціальне використання води</t>
  </si>
  <si>
    <t xml:space="preserve">Рентна плата за користування надрами 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</si>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</sst>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32" x14ac:knownFonts="1">
    <font>
      <sz val="11"/>
      <color theme="1"/>
      <name val="Calibri"/>
      <family val="2"/>
      <charset val="204"/>
      <scheme val="minor"/>
    </font>
    <font>
      <b/>
      <sz val="14"/>
      <name val="Times New Roman Cyr"/>
      <family val="1"/>
      <charset val="204"/>
    </font>
    <font>
      <sz val="14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Helv"/>
      <charset val="204"/>
    </font>
    <font>
      <sz val="14"/>
      <color indexed="8"/>
      <name val="Times New Roman Cyr"/>
      <family val="1"/>
      <charset val="204"/>
    </font>
    <font>
      <b/>
      <sz val="14"/>
      <color indexed="8"/>
      <name val="Times New Roman Cyr"/>
      <charset val="204"/>
    </font>
    <font>
      <sz val="14"/>
      <color indexed="8"/>
      <name val="Times New Roman Cyr"/>
      <charset val="204"/>
    </font>
    <font>
      <i/>
      <sz val="14"/>
      <color indexed="8"/>
      <name val="Times New Roman Cyr"/>
      <charset val="204"/>
    </font>
    <font>
      <sz val="12"/>
      <color indexed="8"/>
      <name val="Times New Roman Cyr"/>
      <charset val="204"/>
    </font>
    <font>
      <sz val="14"/>
      <name val="Times New Roman Cyr"/>
      <charset val="204"/>
    </font>
    <font>
      <sz val="12"/>
      <name val="Times New Roman Cyr"/>
      <charset val="204"/>
    </font>
    <font>
      <b/>
      <i/>
      <sz val="12"/>
      <name val="Times New Roman Cyr"/>
      <charset val="204"/>
    </font>
    <font>
      <b/>
      <i/>
      <sz val="14"/>
      <color indexed="8"/>
      <name val="Times New Roman Cyr"/>
      <charset val="204"/>
    </font>
    <font>
      <sz val="12"/>
      <name val="Times New Roman"/>
      <family val="1"/>
      <charset val="204"/>
    </font>
    <font>
      <b/>
      <sz val="14"/>
      <name val="Times New Roman Cyr"/>
      <charset val="204"/>
    </font>
    <font>
      <b/>
      <sz val="12"/>
      <name val="Times New Roman"/>
      <family val="1"/>
      <charset val="204"/>
    </font>
    <font>
      <b/>
      <sz val="14"/>
      <color indexed="8"/>
      <name val="Times New Roman Cyr"/>
      <family val="1"/>
      <charset val="204"/>
    </font>
    <font>
      <b/>
      <sz val="12"/>
      <name val="Times New Roman Cyr"/>
      <charset val="204"/>
    </font>
    <font>
      <i/>
      <sz val="14"/>
      <name val="Times New Roman Cyr"/>
      <charset val="204"/>
    </font>
    <font>
      <b/>
      <i/>
      <sz val="12"/>
      <color indexed="8"/>
      <name val="Times New Roman Cyr"/>
      <charset val="204"/>
    </font>
    <font>
      <b/>
      <i/>
      <sz val="14"/>
      <name val="Times New Roman Cyr"/>
      <charset val="204"/>
    </font>
    <font>
      <sz val="12"/>
      <color indexed="8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2"/>
      <color indexed="8"/>
      <name val="Times New Roman Cyr"/>
      <family val="1"/>
      <charset val="204"/>
    </font>
    <font>
      <b/>
      <sz val="12"/>
      <color indexed="8"/>
      <name val="Times New Roman Cyr"/>
      <charset val="204"/>
    </font>
    <font>
      <b/>
      <sz val="12"/>
      <color indexed="8"/>
      <name val="Times New Roman Cyr"/>
      <family val="1"/>
      <charset val="204"/>
    </font>
    <font>
      <b/>
      <sz val="14"/>
      <color rgb="FFFF0000"/>
      <name val="Times New Roman Cyr"/>
      <charset val="204"/>
    </font>
    <font>
      <sz val="14"/>
      <color rgb="FFFF0000"/>
      <name val="Times New Roman Cyr"/>
      <charset val="204"/>
    </font>
    <font>
      <sz val="14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47">
    <xf numFmtId="0" fontId="0" fillId="0" borderId="0" xfId="0"/>
    <xf numFmtId="0" fontId="2" fillId="0" borderId="0" xfId="0" applyFont="1" applyFill="1" applyBorder="1"/>
    <xf numFmtId="0" fontId="2" fillId="0" borderId="0" xfId="0" applyFont="1" applyBorder="1"/>
    <xf numFmtId="0" fontId="2" fillId="0" borderId="0" xfId="0" applyFont="1"/>
    <xf numFmtId="0" fontId="2" fillId="0" borderId="0" xfId="0" applyFont="1" applyFill="1"/>
    <xf numFmtId="164" fontId="4" fillId="0" borderId="0" xfId="0" applyNumberFormat="1" applyFont="1" applyFill="1" applyBorder="1" applyAlignment="1"/>
    <xf numFmtId="164" fontId="2" fillId="0" borderId="0" xfId="0" applyNumberFormat="1" applyFont="1" applyFill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164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wrapText="1"/>
    </xf>
    <xf numFmtId="1" fontId="5" fillId="0" borderId="3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/>
    </xf>
    <xf numFmtId="164" fontId="7" fillId="0" borderId="2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center" vertical="center"/>
    </xf>
    <xf numFmtId="1" fontId="7" fillId="0" borderId="2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Border="1"/>
    <xf numFmtId="0" fontId="10" fillId="0" borderId="0" xfId="0" applyFont="1" applyFill="1"/>
    <xf numFmtId="0" fontId="12" fillId="0" borderId="4" xfId="0" applyFont="1" applyFill="1" applyBorder="1" applyAlignment="1">
      <alignment vertical="center" wrapText="1"/>
    </xf>
    <xf numFmtId="1" fontId="13" fillId="0" borderId="2" xfId="0" applyNumberFormat="1" applyFont="1" applyFill="1" applyBorder="1" applyAlignment="1">
      <alignment horizontal="center" vertical="center" wrapText="1"/>
    </xf>
    <xf numFmtId="164" fontId="13" fillId="0" borderId="2" xfId="0" applyNumberFormat="1" applyFont="1" applyFill="1" applyBorder="1" applyAlignment="1">
      <alignment horizontal="center" vertical="center" wrapText="1"/>
    </xf>
    <xf numFmtId="164" fontId="13" fillId="0" borderId="2" xfId="0" applyNumberFormat="1" applyFont="1" applyFill="1" applyBorder="1" applyAlignment="1">
      <alignment horizontal="center" vertical="center"/>
    </xf>
    <xf numFmtId="2" fontId="14" fillId="0" borderId="2" xfId="0" applyNumberFormat="1" applyFont="1" applyFill="1" applyBorder="1" applyAlignment="1">
      <alignment wrapText="1"/>
    </xf>
    <xf numFmtId="0" fontId="14" fillId="0" borderId="2" xfId="1" applyFont="1" applyFill="1" applyBorder="1" applyAlignment="1">
      <alignment wrapText="1"/>
    </xf>
    <xf numFmtId="0" fontId="15" fillId="0" borderId="0" xfId="0" applyFont="1" applyFill="1"/>
    <xf numFmtId="0" fontId="16" fillId="0" borderId="2" xfId="1" applyFont="1" applyFill="1" applyBorder="1" applyAlignment="1">
      <alignment wrapText="1"/>
    </xf>
    <xf numFmtId="1" fontId="6" fillId="0" borderId="2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164" fontId="17" fillId="0" borderId="2" xfId="0" applyNumberFormat="1" applyFont="1" applyFill="1" applyBorder="1" applyAlignment="1">
      <alignment horizontal="center" vertical="center"/>
    </xf>
    <xf numFmtId="0" fontId="15" fillId="0" borderId="0" xfId="0" applyFont="1" applyFill="1" applyBorder="1"/>
    <xf numFmtId="1" fontId="18" fillId="0" borderId="2" xfId="0" applyNumberFormat="1" applyFont="1" applyFill="1" applyBorder="1" applyAlignment="1" applyProtection="1">
      <alignment vertical="center" wrapText="1"/>
    </xf>
    <xf numFmtId="1" fontId="12" fillId="0" borderId="0" xfId="0" applyNumberFormat="1" applyFont="1" applyFill="1" applyBorder="1" applyAlignment="1" applyProtection="1">
      <alignment vertical="center" wrapText="1"/>
    </xf>
    <xf numFmtId="0" fontId="14" fillId="0" borderId="5" xfId="0" applyFont="1" applyFill="1" applyBorder="1" applyAlignment="1">
      <alignment horizontal="left" wrapText="1"/>
    </xf>
    <xf numFmtId="49" fontId="3" fillId="0" borderId="4" xfId="0" applyNumberFormat="1" applyFont="1" applyFill="1" applyBorder="1" applyAlignment="1">
      <alignment vertical="center" wrapText="1"/>
    </xf>
    <xf numFmtId="0" fontId="19" fillId="0" borderId="0" xfId="0" applyFont="1" applyFill="1"/>
    <xf numFmtId="0" fontId="20" fillId="0" borderId="2" xfId="0" applyFont="1" applyFill="1" applyBorder="1" applyAlignment="1">
      <alignment wrapText="1"/>
    </xf>
    <xf numFmtId="164" fontId="21" fillId="0" borderId="2" xfId="0" applyNumberFormat="1" applyFont="1" applyFill="1" applyBorder="1" applyAlignment="1">
      <alignment horizontal="center" vertical="center"/>
    </xf>
    <xf numFmtId="0" fontId="21" fillId="0" borderId="0" xfId="0" applyFont="1" applyFill="1" applyBorder="1"/>
    <xf numFmtId="0" fontId="21" fillId="0" borderId="0" xfId="0" applyFont="1" applyFill="1"/>
    <xf numFmtId="0" fontId="22" fillId="0" borderId="2" xfId="0" applyFont="1" applyFill="1" applyBorder="1" applyAlignment="1">
      <alignment wrapText="1"/>
    </xf>
    <xf numFmtId="1" fontId="5" fillId="0" borderId="2" xfId="0" applyNumberFormat="1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wrapText="1"/>
    </xf>
    <xf numFmtId="49" fontId="20" fillId="0" borderId="2" xfId="0" applyNumberFormat="1" applyFont="1" applyFill="1" applyBorder="1" applyAlignment="1">
      <alignment wrapText="1"/>
    </xf>
    <xf numFmtId="0" fontId="24" fillId="0" borderId="5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wrapText="1"/>
    </xf>
    <xf numFmtId="0" fontId="14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vertical="center" wrapText="1"/>
    </xf>
    <xf numFmtId="0" fontId="23" fillId="0" borderId="2" xfId="0" applyFont="1" applyFill="1" applyBorder="1" applyAlignment="1">
      <alignment horizontal="justify" vertical="center"/>
    </xf>
    <xf numFmtId="0" fontId="3" fillId="0" borderId="2" xfId="0" applyFont="1" applyFill="1" applyBorder="1" applyAlignment="1">
      <alignment wrapText="1"/>
    </xf>
    <xf numFmtId="1" fontId="2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164" fontId="10" fillId="0" borderId="2" xfId="0" applyNumberFormat="1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wrapText="1"/>
    </xf>
    <xf numFmtId="164" fontId="2" fillId="0" borderId="2" xfId="0" applyNumberFormat="1" applyFont="1" applyFill="1" applyBorder="1" applyAlignment="1" applyProtection="1">
      <alignment horizontal="center" vertical="center" wrapText="1"/>
    </xf>
    <xf numFmtId="0" fontId="23" fillId="0" borderId="2" xfId="0" applyFont="1" applyFill="1" applyBorder="1" applyAlignment="1">
      <alignment vertical="justify" wrapText="1"/>
    </xf>
    <xf numFmtId="165" fontId="2" fillId="0" borderId="2" xfId="0" applyNumberFormat="1" applyFont="1" applyFill="1" applyBorder="1" applyAlignment="1" applyProtection="1">
      <alignment horizontal="center" vertical="center" wrapText="1"/>
    </xf>
    <xf numFmtId="0" fontId="14" fillId="0" borderId="2" xfId="0" applyFont="1" applyFill="1" applyBorder="1" applyAlignment="1">
      <alignment wrapText="1"/>
    </xf>
    <xf numFmtId="49" fontId="22" fillId="0" borderId="4" xfId="0" applyNumberFormat="1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left" vertical="center" wrapText="1"/>
    </xf>
    <xf numFmtId="1" fontId="17" fillId="0" borderId="2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49" fontId="11" fillId="0" borderId="2" xfId="0" applyNumberFormat="1" applyFont="1" applyFill="1" applyBorder="1" applyAlignment="1">
      <alignment wrapText="1"/>
    </xf>
    <xf numFmtId="1" fontId="10" fillId="0" borderId="2" xfId="0" applyNumberFormat="1" applyFont="1" applyFill="1" applyBorder="1" applyAlignment="1">
      <alignment horizontal="center" vertical="center" wrapText="1"/>
    </xf>
    <xf numFmtId="164" fontId="10" fillId="0" borderId="2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/>
    <xf numFmtId="49" fontId="22" fillId="0" borderId="2" xfId="0" applyNumberFormat="1" applyFont="1" applyFill="1" applyBorder="1" applyAlignment="1">
      <alignment wrapText="1"/>
    </xf>
    <xf numFmtId="49" fontId="14" fillId="0" borderId="2" xfId="0" applyNumberFormat="1" applyFont="1" applyFill="1" applyBorder="1" applyAlignment="1">
      <alignment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1" fillId="0" borderId="0" xfId="0" applyFont="1" applyBorder="1"/>
    <xf numFmtId="0" fontId="27" fillId="0" borderId="2" xfId="0" applyFont="1" applyFill="1" applyBorder="1" applyAlignment="1">
      <alignment horizontal="left" vertical="center" wrapText="1"/>
    </xf>
    <xf numFmtId="0" fontId="15" fillId="0" borderId="0" xfId="0" applyFont="1" applyBorder="1"/>
    <xf numFmtId="0" fontId="15" fillId="0" borderId="0" xfId="0" applyFont="1"/>
    <xf numFmtId="164" fontId="15" fillId="0" borderId="0" xfId="0" applyNumberFormat="1" applyFont="1" applyFill="1" applyBorder="1"/>
    <xf numFmtId="0" fontId="28" fillId="0" borderId="2" xfId="0" applyFont="1" applyFill="1" applyBorder="1" applyAlignment="1">
      <alignment horizontal="left" vertical="center" wrapText="1"/>
    </xf>
    <xf numFmtId="164" fontId="15" fillId="0" borderId="2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/>
    <xf numFmtId="0" fontId="6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64" fontId="29" fillId="0" borderId="2" xfId="0" applyNumberFormat="1" applyFont="1" applyFill="1" applyBorder="1" applyAlignment="1">
      <alignment horizontal="center" vertical="center"/>
    </xf>
    <xf numFmtId="164" fontId="30" fillId="0" borderId="2" xfId="0" applyNumberFormat="1" applyFont="1" applyFill="1" applyBorder="1" applyAlignment="1">
      <alignment horizontal="center" vertical="center"/>
    </xf>
    <xf numFmtId="0" fontId="14" fillId="0" borderId="5" xfId="0" applyFont="1" applyBorder="1" applyAlignment="1">
      <alignment horizontal="left" wrapText="1"/>
    </xf>
    <xf numFmtId="0" fontId="7" fillId="0" borderId="2" xfId="0" applyFont="1" applyFill="1" applyBorder="1" applyAlignment="1">
      <alignment horizontal="center" vertical="center" wrapText="1"/>
    </xf>
    <xf numFmtId="164" fontId="25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164" fontId="31" fillId="0" borderId="2" xfId="0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wrapText="1"/>
    </xf>
    <xf numFmtId="0" fontId="14" fillId="0" borderId="2" xfId="0" applyFont="1" applyBorder="1" applyAlignment="1">
      <alignment horizontal="left" wrapText="1"/>
    </xf>
    <xf numFmtId="0" fontId="18" fillId="0" borderId="4" xfId="0" applyFont="1" applyBorder="1" applyAlignment="1">
      <alignment horizontal="left" vertical="center" wrapText="1"/>
    </xf>
    <xf numFmtId="2" fontId="14" fillId="0" borderId="2" xfId="0" applyNumberFormat="1" applyFont="1" applyBorder="1" applyAlignment="1">
      <alignment wrapText="1"/>
    </xf>
    <xf numFmtId="0" fontId="7" fillId="0" borderId="6" xfId="0" applyFont="1" applyFill="1" applyBorder="1" applyAlignment="1">
      <alignment horizontal="center" vertical="center" wrapText="1"/>
    </xf>
    <xf numFmtId="165" fontId="1" fillId="0" borderId="0" xfId="0" applyNumberFormat="1" applyFont="1" applyFill="1" applyBorder="1"/>
    <xf numFmtId="0" fontId="14" fillId="0" borderId="2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164" fontId="2" fillId="0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164" fontId="15" fillId="0" borderId="3" xfId="0" applyNumberFormat="1" applyFont="1" applyFill="1" applyBorder="1" applyAlignment="1">
      <alignment horizontal="center" vertical="center"/>
    </xf>
    <xf numFmtId="0" fontId="27" fillId="0" borderId="8" xfId="0" applyFont="1" applyFill="1" applyBorder="1"/>
    <xf numFmtId="0" fontId="6" fillId="0" borderId="9" xfId="0" applyFont="1" applyFill="1" applyBorder="1"/>
    <xf numFmtId="164" fontId="15" fillId="0" borderId="10" xfId="0" applyNumberFormat="1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center" vertical="center"/>
    </xf>
    <xf numFmtId="164" fontId="6" fillId="0" borderId="12" xfId="0" applyNumberFormat="1" applyFont="1" applyFill="1" applyBorder="1" applyAlignment="1">
      <alignment horizontal="center" vertical="center"/>
    </xf>
    <xf numFmtId="164" fontId="6" fillId="0" borderId="13" xfId="0" applyNumberFormat="1" applyFont="1" applyFill="1" applyBorder="1" applyAlignment="1">
      <alignment horizontal="center" vertical="center"/>
    </xf>
    <xf numFmtId="164" fontId="6" fillId="0" borderId="14" xfId="0" applyNumberFormat="1" applyFont="1" applyFill="1" applyBorder="1" applyAlignment="1">
      <alignment horizontal="center" vertical="center"/>
    </xf>
    <xf numFmtId="0" fontId="27" fillId="0" borderId="0" xfId="0" applyFont="1" applyFill="1" applyBorder="1"/>
    <xf numFmtId="0" fontId="6" fillId="0" borderId="0" xfId="0" applyFont="1" applyFill="1" applyBorder="1"/>
    <xf numFmtId="164" fontId="29" fillId="0" borderId="0" xfId="0" applyNumberFormat="1" applyFont="1" applyFill="1" applyBorder="1" applyAlignment="1">
      <alignment horizontal="center" vertical="center"/>
    </xf>
    <xf numFmtId="165" fontId="29" fillId="0" borderId="0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Fill="1" applyBorder="1"/>
    <xf numFmtId="164" fontId="2" fillId="0" borderId="0" xfId="0" applyNumberFormat="1" applyFont="1" applyFill="1" applyBorder="1"/>
    <xf numFmtId="165" fontId="10" fillId="0" borderId="0" xfId="0" applyNumberFormat="1" applyFont="1" applyFill="1" applyBorder="1"/>
    <xf numFmtId="0" fontId="2" fillId="0" borderId="0" xfId="0" applyFont="1" applyFill="1" applyBorder="1" applyAlignment="1"/>
    <xf numFmtId="165" fontId="2" fillId="0" borderId="0" xfId="0" applyNumberFormat="1" applyFont="1" applyFill="1"/>
    <xf numFmtId="164" fontId="2" fillId="0" borderId="0" xfId="0" applyNumberFormat="1" applyFont="1" applyFill="1"/>
    <xf numFmtId="164" fontId="10" fillId="0" borderId="0" xfId="0" applyNumberFormat="1" applyFont="1" applyFill="1"/>
    <xf numFmtId="165" fontId="15" fillId="0" borderId="0" xfId="0" applyNumberFormat="1" applyFont="1" applyFill="1" applyBorder="1"/>
    <xf numFmtId="164" fontId="10" fillId="0" borderId="0" xfId="0" applyNumberFormat="1" applyFont="1" applyFill="1" applyBorder="1"/>
    <xf numFmtId="0" fontId="11" fillId="0" borderId="7" xfId="0" applyFont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164" fontId="7" fillId="0" borderId="3" xfId="0" applyNumberFormat="1" applyFont="1" applyFill="1" applyBorder="1" applyAlignment="1">
      <alignment horizontal="center" vertical="center" wrapText="1"/>
    </xf>
    <xf numFmtId="0" fontId="10" fillId="0" borderId="0" xfId="0" applyFont="1" applyBorder="1"/>
    <xf numFmtId="164" fontId="3" fillId="0" borderId="0" xfId="0" applyNumberFormat="1" applyFont="1" applyFill="1" applyBorder="1" applyAlignment="1">
      <alignment horizontal="center"/>
    </xf>
    <xf numFmtId="165" fontId="7" fillId="0" borderId="2" xfId="0" applyNumberFormat="1" applyFont="1" applyFill="1" applyBorder="1" applyAlignment="1">
      <alignment horizontal="center" vertical="center"/>
    </xf>
    <xf numFmtId="1" fontId="7" fillId="0" borderId="2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164" fontId="3" fillId="0" borderId="1" xfId="0" applyNumberFormat="1" applyFont="1" applyFill="1" applyBorder="1" applyAlignment="1">
      <alignment horizontal="center"/>
    </xf>
  </cellXfs>
  <cellStyles count="2">
    <cellStyle name="Звичайний" xfId="0" builtinId="0"/>
    <cellStyle name="Обычный_Довідка та прогноз на 2009р.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110;&#1083;&#1082;&#1072;/2020/&#1050;&#1085;&#1080;&#1075;&#1072;%20&#1076;&#1086;&#1093;&#1086;&#1076;&#1110;&#1074;%202020/&#1050;&#1085;&#1080;&#1075;&#1072;%20&#1076;&#1086;&#1093;&#1086;&#1076;&#1110;&#1074;%202020%20%20%20%20%20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ічень"/>
      <sheetName val="Лютий"/>
      <sheetName val="Березень"/>
      <sheetName val="Квітень"/>
      <sheetName val="Травень"/>
      <sheetName val="Червень"/>
      <sheetName val="Липень"/>
      <sheetName val="Серпень"/>
      <sheetName val="Вересень"/>
      <sheetName val="Жовтень"/>
      <sheetName val="Листопад"/>
      <sheetName val="Грудень"/>
    </sheetNames>
    <sheetDataSet>
      <sheetData sheetId="0"/>
      <sheetData sheetId="1"/>
      <sheetData sheetId="2"/>
      <sheetData sheetId="3">
        <row r="6">
          <cell r="BR6">
            <v>385031065.53000003</v>
          </cell>
        </row>
        <row r="17">
          <cell r="BR17">
            <v>438143</v>
          </cell>
        </row>
        <row r="19">
          <cell r="BR19">
            <v>802.9</v>
          </cell>
        </row>
        <row r="20">
          <cell r="BR20">
            <v>5519.06</v>
          </cell>
        </row>
        <row r="22">
          <cell r="BR22">
            <v>23</v>
          </cell>
        </row>
        <row r="24">
          <cell r="BR24">
            <v>768.43999999999994</v>
          </cell>
        </row>
        <row r="25">
          <cell r="BR25">
            <v>2830274.5199999996</v>
          </cell>
        </row>
        <row r="26">
          <cell r="BR26">
            <v>9200807.6600000001</v>
          </cell>
        </row>
        <row r="27">
          <cell r="BR27">
            <v>27628273.020000003</v>
          </cell>
        </row>
        <row r="28">
          <cell r="BR28">
            <v>473.46000000000004</v>
          </cell>
        </row>
        <row r="40">
          <cell r="BR40">
            <v>28991.599999999999</v>
          </cell>
        </row>
        <row r="41">
          <cell r="BR41">
            <v>758104.78999999992</v>
          </cell>
        </row>
        <row r="42">
          <cell r="BR42">
            <v>795782.99</v>
          </cell>
        </row>
        <row r="43">
          <cell r="BR43">
            <v>10715484.110000001</v>
          </cell>
        </row>
        <row r="45">
          <cell r="BR45">
            <v>9714605.0100000016</v>
          </cell>
        </row>
        <row r="46">
          <cell r="BR46">
            <v>12774667.790000001</v>
          </cell>
        </row>
        <row r="47">
          <cell r="BR47">
            <v>446985.78999999992</v>
          </cell>
        </row>
        <row r="49">
          <cell r="BR49">
            <v>1232190.44</v>
          </cell>
        </row>
        <row r="51">
          <cell r="BR51">
            <v>253205.65999999997</v>
          </cell>
        </row>
        <row r="52">
          <cell r="BR52">
            <v>317187</v>
          </cell>
        </row>
        <row r="54">
          <cell r="BR54">
            <v>220647.34</v>
          </cell>
        </row>
        <row r="55">
          <cell r="BR55">
            <v>126188.29000000001</v>
          </cell>
        </row>
        <row r="57">
          <cell r="BR57">
            <v>178148.26000000004</v>
          </cell>
        </row>
        <row r="58">
          <cell r="BR58">
            <v>114728.18</v>
          </cell>
        </row>
        <row r="59">
          <cell r="BR59">
            <v>210.2</v>
          </cell>
        </row>
        <row r="78">
          <cell r="BR78">
            <v>16097349.710000001</v>
          </cell>
        </row>
        <row r="79">
          <cell r="BR79">
            <v>79217947.429999992</v>
          </cell>
        </row>
        <row r="80">
          <cell r="BR80">
            <v>49707.259999999995</v>
          </cell>
        </row>
        <row r="88">
          <cell r="BR88">
            <v>210</v>
          </cell>
        </row>
        <row r="89">
          <cell r="BR89">
            <v>0</v>
          </cell>
        </row>
        <row r="90">
          <cell r="BR90">
            <v>248028.49000000005</v>
          </cell>
        </row>
        <row r="91">
          <cell r="BR91">
            <v>611.02</v>
          </cell>
        </row>
        <row r="92">
          <cell r="BR92">
            <v>615729.23</v>
          </cell>
        </row>
        <row r="93">
          <cell r="BR93">
            <v>105375.23</v>
          </cell>
        </row>
        <row r="94">
          <cell r="BR94">
            <v>284381.8</v>
          </cell>
        </row>
        <row r="95">
          <cell r="BR95">
            <v>5362921.05</v>
          </cell>
        </row>
        <row r="96">
          <cell r="BR96">
            <v>346811.4</v>
          </cell>
        </row>
        <row r="97">
          <cell r="BR97">
            <v>19110</v>
          </cell>
        </row>
        <row r="99">
          <cell r="BR99">
            <v>4450000</v>
          </cell>
        </row>
        <row r="100">
          <cell r="BR100">
            <v>254387.9</v>
          </cell>
        </row>
        <row r="109">
          <cell r="BR109">
            <v>823272.89000000013</v>
          </cell>
        </row>
        <row r="111">
          <cell r="BR111">
            <v>4757</v>
          </cell>
        </row>
        <row r="113">
          <cell r="BR113">
            <v>340166.04000000004</v>
          </cell>
        </row>
        <row r="114">
          <cell r="BR114">
            <v>0</v>
          </cell>
        </row>
        <row r="115">
          <cell r="BR115">
            <v>354.5</v>
          </cell>
        </row>
        <row r="129">
          <cell r="BR129">
            <v>845600</v>
          </cell>
        </row>
        <row r="134">
          <cell r="BR134">
            <v>2180600</v>
          </cell>
        </row>
        <row r="136">
          <cell r="BR136">
            <v>1810900</v>
          </cell>
        </row>
        <row r="139">
          <cell r="BR139">
            <v>113677200</v>
          </cell>
        </row>
        <row r="140">
          <cell r="BR140">
            <v>51184500</v>
          </cell>
        </row>
        <row r="141">
          <cell r="BR141">
            <v>319090.68</v>
          </cell>
        </row>
        <row r="142">
          <cell r="BR142">
            <v>500000</v>
          </cell>
        </row>
        <row r="148">
          <cell r="BR148">
            <v>2140200</v>
          </cell>
        </row>
        <row r="163">
          <cell r="BR163">
            <v>389.5</v>
          </cell>
        </row>
        <row r="164">
          <cell r="BR164">
            <v>138719.57</v>
          </cell>
        </row>
        <row r="165">
          <cell r="BR165">
            <v>5816535.6000000006</v>
          </cell>
        </row>
        <row r="166">
          <cell r="BR166">
            <v>627824.14999999991</v>
          </cell>
        </row>
        <row r="167">
          <cell r="BR167">
            <v>1784915.7799999998</v>
          </cell>
        </row>
        <row r="168">
          <cell r="BR168">
            <v>42767.319999999992</v>
          </cell>
        </row>
        <row r="174">
          <cell r="BR174">
            <v>0</v>
          </cell>
        </row>
        <row r="178">
          <cell r="BR178">
            <v>0</v>
          </cell>
        </row>
        <row r="179">
          <cell r="BR179">
            <v>89</v>
          </cell>
        </row>
        <row r="180">
          <cell r="BR180">
            <v>4689116.75</v>
          </cell>
        </row>
        <row r="181">
          <cell r="BR181">
            <v>1036258.5</v>
          </cell>
        </row>
        <row r="184">
          <cell r="BR184">
            <v>1300000</v>
          </cell>
        </row>
        <row r="185">
          <cell r="BR185">
            <v>462372.57</v>
          </cell>
        </row>
        <row r="186">
          <cell r="BR186">
            <v>1801900</v>
          </cell>
        </row>
        <row r="188">
          <cell r="BR188">
            <v>11620150.82</v>
          </cell>
        </row>
        <row r="193">
          <cell r="BR193">
            <v>5576366.7300000004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218"/>
  <sheetViews>
    <sheetView tabSelected="1" zoomScale="80" zoomScaleNormal="80" workbookViewId="0">
      <pane xSplit="2" ySplit="3" topLeftCell="D4" activePane="bottomRight" state="frozen"/>
      <selection pane="topRight" activeCell="C1" sqref="C1"/>
      <selection pane="bottomLeft" activeCell="A4" sqref="A4"/>
      <selection pane="bottomRight" activeCell="A72" sqref="A72:XFD73"/>
    </sheetView>
  </sheetViews>
  <sheetFormatPr defaultColWidth="7.85546875" defaultRowHeight="18.75" x14ac:dyDescent="0.3"/>
  <cols>
    <col min="1" max="1" width="49.85546875" style="3" customWidth="1"/>
    <col min="2" max="2" width="15.7109375" style="4" customWidth="1"/>
    <col min="3" max="3" width="21.140625" style="4" customWidth="1"/>
    <col min="4" max="4" width="20.28515625" style="132" customWidth="1"/>
    <col min="5" max="5" width="22.42578125" style="133" customWidth="1"/>
    <col min="6" max="6" width="22" style="134" customWidth="1"/>
    <col min="7" max="7" width="21" style="132" customWidth="1"/>
    <col min="8" max="8" width="21" style="132" hidden="1" customWidth="1"/>
    <col min="9" max="10" width="17.7109375" style="132" hidden="1" customWidth="1"/>
    <col min="11" max="11" width="20.42578125" style="133" customWidth="1"/>
    <col min="12" max="12" width="19.140625" style="133" customWidth="1"/>
    <col min="13" max="13" width="20" style="133" customWidth="1"/>
    <col min="14" max="14" width="19" style="133" customWidth="1"/>
    <col min="15" max="15" width="9.5703125" style="4" hidden="1" customWidth="1"/>
    <col min="16" max="16" width="19.28515625" style="4" customWidth="1"/>
    <col min="17" max="18" width="7.85546875" style="4"/>
    <col min="19" max="19" width="11.28515625" style="4" bestFit="1" customWidth="1"/>
    <col min="20" max="29" width="7.85546875" style="4"/>
    <col min="30" max="259" width="7.85546875" style="3"/>
    <col min="260" max="260" width="47.7109375" style="3" customWidth="1"/>
    <col min="261" max="261" width="15.7109375" style="3" customWidth="1"/>
    <col min="262" max="262" width="21.140625" style="3" customWidth="1"/>
    <col min="263" max="263" width="20.28515625" style="3" customWidth="1"/>
    <col min="264" max="264" width="22.42578125" style="3" customWidth="1"/>
    <col min="265" max="265" width="22" style="3" customWidth="1"/>
    <col min="266" max="266" width="21" style="3" customWidth="1"/>
    <col min="267" max="267" width="20.42578125" style="3" customWidth="1"/>
    <col min="268" max="268" width="19.140625" style="3" customWidth="1"/>
    <col min="269" max="269" width="20" style="3" customWidth="1"/>
    <col min="270" max="270" width="19" style="3" customWidth="1"/>
    <col min="271" max="271" width="17.85546875" style="3" customWidth="1"/>
    <col min="272" max="272" width="19.28515625" style="3" customWidth="1"/>
    <col min="273" max="274" width="7.85546875" style="3"/>
    <col min="275" max="275" width="11.28515625" style="3" bestFit="1" customWidth="1"/>
    <col min="276" max="515" width="7.85546875" style="3"/>
    <col min="516" max="516" width="47.7109375" style="3" customWidth="1"/>
    <col min="517" max="517" width="15.7109375" style="3" customWidth="1"/>
    <col min="518" max="518" width="21.140625" style="3" customWidth="1"/>
    <col min="519" max="519" width="20.28515625" style="3" customWidth="1"/>
    <col min="520" max="520" width="22.42578125" style="3" customWidth="1"/>
    <col min="521" max="521" width="22" style="3" customWidth="1"/>
    <col min="522" max="522" width="21" style="3" customWidth="1"/>
    <col min="523" max="523" width="20.42578125" style="3" customWidth="1"/>
    <col min="524" max="524" width="19.140625" style="3" customWidth="1"/>
    <col min="525" max="525" width="20" style="3" customWidth="1"/>
    <col min="526" max="526" width="19" style="3" customWidth="1"/>
    <col min="527" max="527" width="17.85546875" style="3" customWidth="1"/>
    <col min="528" max="528" width="19.28515625" style="3" customWidth="1"/>
    <col min="529" max="530" width="7.85546875" style="3"/>
    <col min="531" max="531" width="11.28515625" style="3" bestFit="1" customWidth="1"/>
    <col min="532" max="771" width="7.85546875" style="3"/>
    <col min="772" max="772" width="47.7109375" style="3" customWidth="1"/>
    <col min="773" max="773" width="15.7109375" style="3" customWidth="1"/>
    <col min="774" max="774" width="21.140625" style="3" customWidth="1"/>
    <col min="775" max="775" width="20.28515625" style="3" customWidth="1"/>
    <col min="776" max="776" width="22.42578125" style="3" customWidth="1"/>
    <col min="777" max="777" width="22" style="3" customWidth="1"/>
    <col min="778" max="778" width="21" style="3" customWidth="1"/>
    <col min="779" max="779" width="20.42578125" style="3" customWidth="1"/>
    <col min="780" max="780" width="19.140625" style="3" customWidth="1"/>
    <col min="781" max="781" width="20" style="3" customWidth="1"/>
    <col min="782" max="782" width="19" style="3" customWidth="1"/>
    <col min="783" max="783" width="17.85546875" style="3" customWidth="1"/>
    <col min="784" max="784" width="19.28515625" style="3" customWidth="1"/>
    <col min="785" max="786" width="7.85546875" style="3"/>
    <col min="787" max="787" width="11.28515625" style="3" bestFit="1" customWidth="1"/>
    <col min="788" max="1027" width="7.85546875" style="3"/>
    <col min="1028" max="1028" width="47.7109375" style="3" customWidth="1"/>
    <col min="1029" max="1029" width="15.7109375" style="3" customWidth="1"/>
    <col min="1030" max="1030" width="21.140625" style="3" customWidth="1"/>
    <col min="1031" max="1031" width="20.28515625" style="3" customWidth="1"/>
    <col min="1032" max="1032" width="22.42578125" style="3" customWidth="1"/>
    <col min="1033" max="1033" width="22" style="3" customWidth="1"/>
    <col min="1034" max="1034" width="21" style="3" customWidth="1"/>
    <col min="1035" max="1035" width="20.42578125" style="3" customWidth="1"/>
    <col min="1036" max="1036" width="19.140625" style="3" customWidth="1"/>
    <col min="1037" max="1037" width="20" style="3" customWidth="1"/>
    <col min="1038" max="1038" width="19" style="3" customWidth="1"/>
    <col min="1039" max="1039" width="17.85546875" style="3" customWidth="1"/>
    <col min="1040" max="1040" width="19.28515625" style="3" customWidth="1"/>
    <col min="1041" max="1042" width="7.85546875" style="3"/>
    <col min="1043" max="1043" width="11.28515625" style="3" bestFit="1" customWidth="1"/>
    <col min="1044" max="1283" width="7.85546875" style="3"/>
    <col min="1284" max="1284" width="47.7109375" style="3" customWidth="1"/>
    <col min="1285" max="1285" width="15.7109375" style="3" customWidth="1"/>
    <col min="1286" max="1286" width="21.140625" style="3" customWidth="1"/>
    <col min="1287" max="1287" width="20.28515625" style="3" customWidth="1"/>
    <col min="1288" max="1288" width="22.42578125" style="3" customWidth="1"/>
    <col min="1289" max="1289" width="22" style="3" customWidth="1"/>
    <col min="1290" max="1290" width="21" style="3" customWidth="1"/>
    <col min="1291" max="1291" width="20.42578125" style="3" customWidth="1"/>
    <col min="1292" max="1292" width="19.140625" style="3" customWidth="1"/>
    <col min="1293" max="1293" width="20" style="3" customWidth="1"/>
    <col min="1294" max="1294" width="19" style="3" customWidth="1"/>
    <col min="1295" max="1295" width="17.85546875" style="3" customWidth="1"/>
    <col min="1296" max="1296" width="19.28515625" style="3" customWidth="1"/>
    <col min="1297" max="1298" width="7.85546875" style="3"/>
    <col min="1299" max="1299" width="11.28515625" style="3" bestFit="1" customWidth="1"/>
    <col min="1300" max="1539" width="7.85546875" style="3"/>
    <col min="1540" max="1540" width="47.7109375" style="3" customWidth="1"/>
    <col min="1541" max="1541" width="15.7109375" style="3" customWidth="1"/>
    <col min="1542" max="1542" width="21.140625" style="3" customWidth="1"/>
    <col min="1543" max="1543" width="20.28515625" style="3" customWidth="1"/>
    <col min="1544" max="1544" width="22.42578125" style="3" customWidth="1"/>
    <col min="1545" max="1545" width="22" style="3" customWidth="1"/>
    <col min="1546" max="1546" width="21" style="3" customWidth="1"/>
    <col min="1547" max="1547" width="20.42578125" style="3" customWidth="1"/>
    <col min="1548" max="1548" width="19.140625" style="3" customWidth="1"/>
    <col min="1549" max="1549" width="20" style="3" customWidth="1"/>
    <col min="1550" max="1550" width="19" style="3" customWidth="1"/>
    <col min="1551" max="1551" width="17.85546875" style="3" customWidth="1"/>
    <col min="1552" max="1552" width="19.28515625" style="3" customWidth="1"/>
    <col min="1553" max="1554" width="7.85546875" style="3"/>
    <col min="1555" max="1555" width="11.28515625" style="3" bestFit="1" customWidth="1"/>
    <col min="1556" max="1795" width="7.85546875" style="3"/>
    <col min="1796" max="1796" width="47.7109375" style="3" customWidth="1"/>
    <col min="1797" max="1797" width="15.7109375" style="3" customWidth="1"/>
    <col min="1798" max="1798" width="21.140625" style="3" customWidth="1"/>
    <col min="1799" max="1799" width="20.28515625" style="3" customWidth="1"/>
    <col min="1800" max="1800" width="22.42578125" style="3" customWidth="1"/>
    <col min="1801" max="1801" width="22" style="3" customWidth="1"/>
    <col min="1802" max="1802" width="21" style="3" customWidth="1"/>
    <col min="1803" max="1803" width="20.42578125" style="3" customWidth="1"/>
    <col min="1804" max="1804" width="19.140625" style="3" customWidth="1"/>
    <col min="1805" max="1805" width="20" style="3" customWidth="1"/>
    <col min="1806" max="1806" width="19" style="3" customWidth="1"/>
    <col min="1807" max="1807" width="17.85546875" style="3" customWidth="1"/>
    <col min="1808" max="1808" width="19.28515625" style="3" customWidth="1"/>
    <col min="1809" max="1810" width="7.85546875" style="3"/>
    <col min="1811" max="1811" width="11.28515625" style="3" bestFit="1" customWidth="1"/>
    <col min="1812" max="2051" width="7.85546875" style="3"/>
    <col min="2052" max="2052" width="47.7109375" style="3" customWidth="1"/>
    <col min="2053" max="2053" width="15.7109375" style="3" customWidth="1"/>
    <col min="2054" max="2054" width="21.140625" style="3" customWidth="1"/>
    <col min="2055" max="2055" width="20.28515625" style="3" customWidth="1"/>
    <col min="2056" max="2056" width="22.42578125" style="3" customWidth="1"/>
    <col min="2057" max="2057" width="22" style="3" customWidth="1"/>
    <col min="2058" max="2058" width="21" style="3" customWidth="1"/>
    <col min="2059" max="2059" width="20.42578125" style="3" customWidth="1"/>
    <col min="2060" max="2060" width="19.140625" style="3" customWidth="1"/>
    <col min="2061" max="2061" width="20" style="3" customWidth="1"/>
    <col min="2062" max="2062" width="19" style="3" customWidth="1"/>
    <col min="2063" max="2063" width="17.85546875" style="3" customWidth="1"/>
    <col min="2064" max="2064" width="19.28515625" style="3" customWidth="1"/>
    <col min="2065" max="2066" width="7.85546875" style="3"/>
    <col min="2067" max="2067" width="11.28515625" style="3" bestFit="1" customWidth="1"/>
    <col min="2068" max="2307" width="7.85546875" style="3"/>
    <col min="2308" max="2308" width="47.7109375" style="3" customWidth="1"/>
    <col min="2309" max="2309" width="15.7109375" style="3" customWidth="1"/>
    <col min="2310" max="2310" width="21.140625" style="3" customWidth="1"/>
    <col min="2311" max="2311" width="20.28515625" style="3" customWidth="1"/>
    <col min="2312" max="2312" width="22.42578125" style="3" customWidth="1"/>
    <col min="2313" max="2313" width="22" style="3" customWidth="1"/>
    <col min="2314" max="2314" width="21" style="3" customWidth="1"/>
    <col min="2315" max="2315" width="20.42578125" style="3" customWidth="1"/>
    <col min="2316" max="2316" width="19.140625" style="3" customWidth="1"/>
    <col min="2317" max="2317" width="20" style="3" customWidth="1"/>
    <col min="2318" max="2318" width="19" style="3" customWidth="1"/>
    <col min="2319" max="2319" width="17.85546875" style="3" customWidth="1"/>
    <col min="2320" max="2320" width="19.28515625" style="3" customWidth="1"/>
    <col min="2321" max="2322" width="7.85546875" style="3"/>
    <col min="2323" max="2323" width="11.28515625" style="3" bestFit="1" customWidth="1"/>
    <col min="2324" max="2563" width="7.85546875" style="3"/>
    <col min="2564" max="2564" width="47.7109375" style="3" customWidth="1"/>
    <col min="2565" max="2565" width="15.7109375" style="3" customWidth="1"/>
    <col min="2566" max="2566" width="21.140625" style="3" customWidth="1"/>
    <col min="2567" max="2567" width="20.28515625" style="3" customWidth="1"/>
    <col min="2568" max="2568" width="22.42578125" style="3" customWidth="1"/>
    <col min="2569" max="2569" width="22" style="3" customWidth="1"/>
    <col min="2570" max="2570" width="21" style="3" customWidth="1"/>
    <col min="2571" max="2571" width="20.42578125" style="3" customWidth="1"/>
    <col min="2572" max="2572" width="19.140625" style="3" customWidth="1"/>
    <col min="2573" max="2573" width="20" style="3" customWidth="1"/>
    <col min="2574" max="2574" width="19" style="3" customWidth="1"/>
    <col min="2575" max="2575" width="17.85546875" style="3" customWidth="1"/>
    <col min="2576" max="2576" width="19.28515625" style="3" customWidth="1"/>
    <col min="2577" max="2578" width="7.85546875" style="3"/>
    <col min="2579" max="2579" width="11.28515625" style="3" bestFit="1" customWidth="1"/>
    <col min="2580" max="2819" width="7.85546875" style="3"/>
    <col min="2820" max="2820" width="47.7109375" style="3" customWidth="1"/>
    <col min="2821" max="2821" width="15.7109375" style="3" customWidth="1"/>
    <col min="2822" max="2822" width="21.140625" style="3" customWidth="1"/>
    <col min="2823" max="2823" width="20.28515625" style="3" customWidth="1"/>
    <col min="2824" max="2824" width="22.42578125" style="3" customWidth="1"/>
    <col min="2825" max="2825" width="22" style="3" customWidth="1"/>
    <col min="2826" max="2826" width="21" style="3" customWidth="1"/>
    <col min="2827" max="2827" width="20.42578125" style="3" customWidth="1"/>
    <col min="2828" max="2828" width="19.140625" style="3" customWidth="1"/>
    <col min="2829" max="2829" width="20" style="3" customWidth="1"/>
    <col min="2830" max="2830" width="19" style="3" customWidth="1"/>
    <col min="2831" max="2831" width="17.85546875" style="3" customWidth="1"/>
    <col min="2832" max="2832" width="19.28515625" style="3" customWidth="1"/>
    <col min="2833" max="2834" width="7.85546875" style="3"/>
    <col min="2835" max="2835" width="11.28515625" style="3" bestFit="1" customWidth="1"/>
    <col min="2836" max="3075" width="7.85546875" style="3"/>
    <col min="3076" max="3076" width="47.7109375" style="3" customWidth="1"/>
    <col min="3077" max="3077" width="15.7109375" style="3" customWidth="1"/>
    <col min="3078" max="3078" width="21.140625" style="3" customWidth="1"/>
    <col min="3079" max="3079" width="20.28515625" style="3" customWidth="1"/>
    <col min="3080" max="3080" width="22.42578125" style="3" customWidth="1"/>
    <col min="3081" max="3081" width="22" style="3" customWidth="1"/>
    <col min="3082" max="3082" width="21" style="3" customWidth="1"/>
    <col min="3083" max="3083" width="20.42578125" style="3" customWidth="1"/>
    <col min="3084" max="3084" width="19.140625" style="3" customWidth="1"/>
    <col min="3085" max="3085" width="20" style="3" customWidth="1"/>
    <col min="3086" max="3086" width="19" style="3" customWidth="1"/>
    <col min="3087" max="3087" width="17.85546875" style="3" customWidth="1"/>
    <col min="3088" max="3088" width="19.28515625" style="3" customWidth="1"/>
    <col min="3089" max="3090" width="7.85546875" style="3"/>
    <col min="3091" max="3091" width="11.28515625" style="3" bestFit="1" customWidth="1"/>
    <col min="3092" max="3331" width="7.85546875" style="3"/>
    <col min="3332" max="3332" width="47.7109375" style="3" customWidth="1"/>
    <col min="3333" max="3333" width="15.7109375" style="3" customWidth="1"/>
    <col min="3334" max="3334" width="21.140625" style="3" customWidth="1"/>
    <col min="3335" max="3335" width="20.28515625" style="3" customWidth="1"/>
    <col min="3336" max="3336" width="22.42578125" style="3" customWidth="1"/>
    <col min="3337" max="3337" width="22" style="3" customWidth="1"/>
    <col min="3338" max="3338" width="21" style="3" customWidth="1"/>
    <col min="3339" max="3339" width="20.42578125" style="3" customWidth="1"/>
    <col min="3340" max="3340" width="19.140625" style="3" customWidth="1"/>
    <col min="3341" max="3341" width="20" style="3" customWidth="1"/>
    <col min="3342" max="3342" width="19" style="3" customWidth="1"/>
    <col min="3343" max="3343" width="17.85546875" style="3" customWidth="1"/>
    <col min="3344" max="3344" width="19.28515625" style="3" customWidth="1"/>
    <col min="3345" max="3346" width="7.85546875" style="3"/>
    <col min="3347" max="3347" width="11.28515625" style="3" bestFit="1" customWidth="1"/>
    <col min="3348" max="3587" width="7.85546875" style="3"/>
    <col min="3588" max="3588" width="47.7109375" style="3" customWidth="1"/>
    <col min="3589" max="3589" width="15.7109375" style="3" customWidth="1"/>
    <col min="3590" max="3590" width="21.140625" style="3" customWidth="1"/>
    <col min="3591" max="3591" width="20.28515625" style="3" customWidth="1"/>
    <col min="3592" max="3592" width="22.42578125" style="3" customWidth="1"/>
    <col min="3593" max="3593" width="22" style="3" customWidth="1"/>
    <col min="3594" max="3594" width="21" style="3" customWidth="1"/>
    <col min="3595" max="3595" width="20.42578125" style="3" customWidth="1"/>
    <col min="3596" max="3596" width="19.140625" style="3" customWidth="1"/>
    <col min="3597" max="3597" width="20" style="3" customWidth="1"/>
    <col min="3598" max="3598" width="19" style="3" customWidth="1"/>
    <col min="3599" max="3599" width="17.85546875" style="3" customWidth="1"/>
    <col min="3600" max="3600" width="19.28515625" style="3" customWidth="1"/>
    <col min="3601" max="3602" width="7.85546875" style="3"/>
    <col min="3603" max="3603" width="11.28515625" style="3" bestFit="1" customWidth="1"/>
    <col min="3604" max="3843" width="7.85546875" style="3"/>
    <col min="3844" max="3844" width="47.7109375" style="3" customWidth="1"/>
    <col min="3845" max="3845" width="15.7109375" style="3" customWidth="1"/>
    <col min="3846" max="3846" width="21.140625" style="3" customWidth="1"/>
    <col min="3847" max="3847" width="20.28515625" style="3" customWidth="1"/>
    <col min="3848" max="3848" width="22.42578125" style="3" customWidth="1"/>
    <col min="3849" max="3849" width="22" style="3" customWidth="1"/>
    <col min="3850" max="3850" width="21" style="3" customWidth="1"/>
    <col min="3851" max="3851" width="20.42578125" style="3" customWidth="1"/>
    <col min="3852" max="3852" width="19.140625" style="3" customWidth="1"/>
    <col min="3853" max="3853" width="20" style="3" customWidth="1"/>
    <col min="3854" max="3854" width="19" style="3" customWidth="1"/>
    <col min="3855" max="3855" width="17.85546875" style="3" customWidth="1"/>
    <col min="3856" max="3856" width="19.28515625" style="3" customWidth="1"/>
    <col min="3857" max="3858" width="7.85546875" style="3"/>
    <col min="3859" max="3859" width="11.28515625" style="3" bestFit="1" customWidth="1"/>
    <col min="3860" max="4099" width="7.85546875" style="3"/>
    <col min="4100" max="4100" width="47.7109375" style="3" customWidth="1"/>
    <col min="4101" max="4101" width="15.7109375" style="3" customWidth="1"/>
    <col min="4102" max="4102" width="21.140625" style="3" customWidth="1"/>
    <col min="4103" max="4103" width="20.28515625" style="3" customWidth="1"/>
    <col min="4104" max="4104" width="22.42578125" style="3" customWidth="1"/>
    <col min="4105" max="4105" width="22" style="3" customWidth="1"/>
    <col min="4106" max="4106" width="21" style="3" customWidth="1"/>
    <col min="4107" max="4107" width="20.42578125" style="3" customWidth="1"/>
    <col min="4108" max="4108" width="19.140625" style="3" customWidth="1"/>
    <col min="4109" max="4109" width="20" style="3" customWidth="1"/>
    <col min="4110" max="4110" width="19" style="3" customWidth="1"/>
    <col min="4111" max="4111" width="17.85546875" style="3" customWidth="1"/>
    <col min="4112" max="4112" width="19.28515625" style="3" customWidth="1"/>
    <col min="4113" max="4114" width="7.85546875" style="3"/>
    <col min="4115" max="4115" width="11.28515625" style="3" bestFit="1" customWidth="1"/>
    <col min="4116" max="4355" width="7.85546875" style="3"/>
    <col min="4356" max="4356" width="47.7109375" style="3" customWidth="1"/>
    <col min="4357" max="4357" width="15.7109375" style="3" customWidth="1"/>
    <col min="4358" max="4358" width="21.140625" style="3" customWidth="1"/>
    <col min="4359" max="4359" width="20.28515625" style="3" customWidth="1"/>
    <col min="4360" max="4360" width="22.42578125" style="3" customWidth="1"/>
    <col min="4361" max="4361" width="22" style="3" customWidth="1"/>
    <col min="4362" max="4362" width="21" style="3" customWidth="1"/>
    <col min="4363" max="4363" width="20.42578125" style="3" customWidth="1"/>
    <col min="4364" max="4364" width="19.140625" style="3" customWidth="1"/>
    <col min="4365" max="4365" width="20" style="3" customWidth="1"/>
    <col min="4366" max="4366" width="19" style="3" customWidth="1"/>
    <col min="4367" max="4367" width="17.85546875" style="3" customWidth="1"/>
    <col min="4368" max="4368" width="19.28515625" style="3" customWidth="1"/>
    <col min="4369" max="4370" width="7.85546875" style="3"/>
    <col min="4371" max="4371" width="11.28515625" style="3" bestFit="1" customWidth="1"/>
    <col min="4372" max="4611" width="7.85546875" style="3"/>
    <col min="4612" max="4612" width="47.7109375" style="3" customWidth="1"/>
    <col min="4613" max="4613" width="15.7109375" style="3" customWidth="1"/>
    <col min="4614" max="4614" width="21.140625" style="3" customWidth="1"/>
    <col min="4615" max="4615" width="20.28515625" style="3" customWidth="1"/>
    <col min="4616" max="4616" width="22.42578125" style="3" customWidth="1"/>
    <col min="4617" max="4617" width="22" style="3" customWidth="1"/>
    <col min="4618" max="4618" width="21" style="3" customWidth="1"/>
    <col min="4619" max="4619" width="20.42578125" style="3" customWidth="1"/>
    <col min="4620" max="4620" width="19.140625" style="3" customWidth="1"/>
    <col min="4621" max="4621" width="20" style="3" customWidth="1"/>
    <col min="4622" max="4622" width="19" style="3" customWidth="1"/>
    <col min="4623" max="4623" width="17.85546875" style="3" customWidth="1"/>
    <col min="4624" max="4624" width="19.28515625" style="3" customWidth="1"/>
    <col min="4625" max="4626" width="7.85546875" style="3"/>
    <col min="4627" max="4627" width="11.28515625" style="3" bestFit="1" customWidth="1"/>
    <col min="4628" max="4867" width="7.85546875" style="3"/>
    <col min="4868" max="4868" width="47.7109375" style="3" customWidth="1"/>
    <col min="4869" max="4869" width="15.7109375" style="3" customWidth="1"/>
    <col min="4870" max="4870" width="21.140625" style="3" customWidth="1"/>
    <col min="4871" max="4871" width="20.28515625" style="3" customWidth="1"/>
    <col min="4872" max="4872" width="22.42578125" style="3" customWidth="1"/>
    <col min="4873" max="4873" width="22" style="3" customWidth="1"/>
    <col min="4874" max="4874" width="21" style="3" customWidth="1"/>
    <col min="4875" max="4875" width="20.42578125" style="3" customWidth="1"/>
    <col min="4876" max="4876" width="19.140625" style="3" customWidth="1"/>
    <col min="4877" max="4877" width="20" style="3" customWidth="1"/>
    <col min="4878" max="4878" width="19" style="3" customWidth="1"/>
    <col min="4879" max="4879" width="17.85546875" style="3" customWidth="1"/>
    <col min="4880" max="4880" width="19.28515625" style="3" customWidth="1"/>
    <col min="4881" max="4882" width="7.85546875" style="3"/>
    <col min="4883" max="4883" width="11.28515625" style="3" bestFit="1" customWidth="1"/>
    <col min="4884" max="5123" width="7.85546875" style="3"/>
    <col min="5124" max="5124" width="47.7109375" style="3" customWidth="1"/>
    <col min="5125" max="5125" width="15.7109375" style="3" customWidth="1"/>
    <col min="5126" max="5126" width="21.140625" style="3" customWidth="1"/>
    <col min="5127" max="5127" width="20.28515625" style="3" customWidth="1"/>
    <col min="5128" max="5128" width="22.42578125" style="3" customWidth="1"/>
    <col min="5129" max="5129" width="22" style="3" customWidth="1"/>
    <col min="5130" max="5130" width="21" style="3" customWidth="1"/>
    <col min="5131" max="5131" width="20.42578125" style="3" customWidth="1"/>
    <col min="5132" max="5132" width="19.140625" style="3" customWidth="1"/>
    <col min="5133" max="5133" width="20" style="3" customWidth="1"/>
    <col min="5134" max="5134" width="19" style="3" customWidth="1"/>
    <col min="5135" max="5135" width="17.85546875" style="3" customWidth="1"/>
    <col min="5136" max="5136" width="19.28515625" style="3" customWidth="1"/>
    <col min="5137" max="5138" width="7.85546875" style="3"/>
    <col min="5139" max="5139" width="11.28515625" style="3" bestFit="1" customWidth="1"/>
    <col min="5140" max="5379" width="7.85546875" style="3"/>
    <col min="5380" max="5380" width="47.7109375" style="3" customWidth="1"/>
    <col min="5381" max="5381" width="15.7109375" style="3" customWidth="1"/>
    <col min="5382" max="5382" width="21.140625" style="3" customWidth="1"/>
    <col min="5383" max="5383" width="20.28515625" style="3" customWidth="1"/>
    <col min="5384" max="5384" width="22.42578125" style="3" customWidth="1"/>
    <col min="5385" max="5385" width="22" style="3" customWidth="1"/>
    <col min="5386" max="5386" width="21" style="3" customWidth="1"/>
    <col min="5387" max="5387" width="20.42578125" style="3" customWidth="1"/>
    <col min="5388" max="5388" width="19.140625" style="3" customWidth="1"/>
    <col min="5389" max="5389" width="20" style="3" customWidth="1"/>
    <col min="5390" max="5390" width="19" style="3" customWidth="1"/>
    <col min="5391" max="5391" width="17.85546875" style="3" customWidth="1"/>
    <col min="5392" max="5392" width="19.28515625" style="3" customWidth="1"/>
    <col min="5393" max="5394" width="7.85546875" style="3"/>
    <col min="5395" max="5395" width="11.28515625" style="3" bestFit="1" customWidth="1"/>
    <col min="5396" max="5635" width="7.85546875" style="3"/>
    <col min="5636" max="5636" width="47.7109375" style="3" customWidth="1"/>
    <col min="5637" max="5637" width="15.7109375" style="3" customWidth="1"/>
    <col min="5638" max="5638" width="21.140625" style="3" customWidth="1"/>
    <col min="5639" max="5639" width="20.28515625" style="3" customWidth="1"/>
    <col min="5640" max="5640" width="22.42578125" style="3" customWidth="1"/>
    <col min="5641" max="5641" width="22" style="3" customWidth="1"/>
    <col min="5642" max="5642" width="21" style="3" customWidth="1"/>
    <col min="5643" max="5643" width="20.42578125" style="3" customWidth="1"/>
    <col min="5644" max="5644" width="19.140625" style="3" customWidth="1"/>
    <col min="5645" max="5645" width="20" style="3" customWidth="1"/>
    <col min="5646" max="5646" width="19" style="3" customWidth="1"/>
    <col min="5647" max="5647" width="17.85546875" style="3" customWidth="1"/>
    <col min="5648" max="5648" width="19.28515625" style="3" customWidth="1"/>
    <col min="5649" max="5650" width="7.85546875" style="3"/>
    <col min="5651" max="5651" width="11.28515625" style="3" bestFit="1" customWidth="1"/>
    <col min="5652" max="5891" width="7.85546875" style="3"/>
    <col min="5892" max="5892" width="47.7109375" style="3" customWidth="1"/>
    <col min="5893" max="5893" width="15.7109375" style="3" customWidth="1"/>
    <col min="5894" max="5894" width="21.140625" style="3" customWidth="1"/>
    <col min="5895" max="5895" width="20.28515625" style="3" customWidth="1"/>
    <col min="5896" max="5896" width="22.42578125" style="3" customWidth="1"/>
    <col min="5897" max="5897" width="22" style="3" customWidth="1"/>
    <col min="5898" max="5898" width="21" style="3" customWidth="1"/>
    <col min="5899" max="5899" width="20.42578125" style="3" customWidth="1"/>
    <col min="5900" max="5900" width="19.140625" style="3" customWidth="1"/>
    <col min="5901" max="5901" width="20" style="3" customWidth="1"/>
    <col min="5902" max="5902" width="19" style="3" customWidth="1"/>
    <col min="5903" max="5903" width="17.85546875" style="3" customWidth="1"/>
    <col min="5904" max="5904" width="19.28515625" style="3" customWidth="1"/>
    <col min="5905" max="5906" width="7.85546875" style="3"/>
    <col min="5907" max="5907" width="11.28515625" style="3" bestFit="1" customWidth="1"/>
    <col min="5908" max="6147" width="7.85546875" style="3"/>
    <col min="6148" max="6148" width="47.7109375" style="3" customWidth="1"/>
    <col min="6149" max="6149" width="15.7109375" style="3" customWidth="1"/>
    <col min="6150" max="6150" width="21.140625" style="3" customWidth="1"/>
    <col min="6151" max="6151" width="20.28515625" style="3" customWidth="1"/>
    <col min="6152" max="6152" width="22.42578125" style="3" customWidth="1"/>
    <col min="6153" max="6153" width="22" style="3" customWidth="1"/>
    <col min="6154" max="6154" width="21" style="3" customWidth="1"/>
    <col min="6155" max="6155" width="20.42578125" style="3" customWidth="1"/>
    <col min="6156" max="6156" width="19.140625" style="3" customWidth="1"/>
    <col min="6157" max="6157" width="20" style="3" customWidth="1"/>
    <col min="6158" max="6158" width="19" style="3" customWidth="1"/>
    <col min="6159" max="6159" width="17.85546875" style="3" customWidth="1"/>
    <col min="6160" max="6160" width="19.28515625" style="3" customWidth="1"/>
    <col min="6161" max="6162" width="7.85546875" style="3"/>
    <col min="6163" max="6163" width="11.28515625" style="3" bestFit="1" customWidth="1"/>
    <col min="6164" max="6403" width="7.85546875" style="3"/>
    <col min="6404" max="6404" width="47.7109375" style="3" customWidth="1"/>
    <col min="6405" max="6405" width="15.7109375" style="3" customWidth="1"/>
    <col min="6406" max="6406" width="21.140625" style="3" customWidth="1"/>
    <col min="6407" max="6407" width="20.28515625" style="3" customWidth="1"/>
    <col min="6408" max="6408" width="22.42578125" style="3" customWidth="1"/>
    <col min="6409" max="6409" width="22" style="3" customWidth="1"/>
    <col min="6410" max="6410" width="21" style="3" customWidth="1"/>
    <col min="6411" max="6411" width="20.42578125" style="3" customWidth="1"/>
    <col min="6412" max="6412" width="19.140625" style="3" customWidth="1"/>
    <col min="6413" max="6413" width="20" style="3" customWidth="1"/>
    <col min="6414" max="6414" width="19" style="3" customWidth="1"/>
    <col min="6415" max="6415" width="17.85546875" style="3" customWidth="1"/>
    <col min="6416" max="6416" width="19.28515625" style="3" customWidth="1"/>
    <col min="6417" max="6418" width="7.85546875" style="3"/>
    <col min="6419" max="6419" width="11.28515625" style="3" bestFit="1" customWidth="1"/>
    <col min="6420" max="6659" width="7.85546875" style="3"/>
    <col min="6660" max="6660" width="47.7109375" style="3" customWidth="1"/>
    <col min="6661" max="6661" width="15.7109375" style="3" customWidth="1"/>
    <col min="6662" max="6662" width="21.140625" style="3" customWidth="1"/>
    <col min="6663" max="6663" width="20.28515625" style="3" customWidth="1"/>
    <col min="6664" max="6664" width="22.42578125" style="3" customWidth="1"/>
    <col min="6665" max="6665" width="22" style="3" customWidth="1"/>
    <col min="6666" max="6666" width="21" style="3" customWidth="1"/>
    <col min="6667" max="6667" width="20.42578125" style="3" customWidth="1"/>
    <col min="6668" max="6668" width="19.140625" style="3" customWidth="1"/>
    <col min="6669" max="6669" width="20" style="3" customWidth="1"/>
    <col min="6670" max="6670" width="19" style="3" customWidth="1"/>
    <col min="6671" max="6671" width="17.85546875" style="3" customWidth="1"/>
    <col min="6672" max="6672" width="19.28515625" style="3" customWidth="1"/>
    <col min="6673" max="6674" width="7.85546875" style="3"/>
    <col min="6675" max="6675" width="11.28515625" style="3" bestFit="1" customWidth="1"/>
    <col min="6676" max="6915" width="7.85546875" style="3"/>
    <col min="6916" max="6916" width="47.7109375" style="3" customWidth="1"/>
    <col min="6917" max="6917" width="15.7109375" style="3" customWidth="1"/>
    <col min="6918" max="6918" width="21.140625" style="3" customWidth="1"/>
    <col min="6919" max="6919" width="20.28515625" style="3" customWidth="1"/>
    <col min="6920" max="6920" width="22.42578125" style="3" customWidth="1"/>
    <col min="6921" max="6921" width="22" style="3" customWidth="1"/>
    <col min="6922" max="6922" width="21" style="3" customWidth="1"/>
    <col min="6923" max="6923" width="20.42578125" style="3" customWidth="1"/>
    <col min="6924" max="6924" width="19.140625" style="3" customWidth="1"/>
    <col min="6925" max="6925" width="20" style="3" customWidth="1"/>
    <col min="6926" max="6926" width="19" style="3" customWidth="1"/>
    <col min="6927" max="6927" width="17.85546875" style="3" customWidth="1"/>
    <col min="6928" max="6928" width="19.28515625" style="3" customWidth="1"/>
    <col min="6929" max="6930" width="7.85546875" style="3"/>
    <col min="6931" max="6931" width="11.28515625" style="3" bestFit="1" customWidth="1"/>
    <col min="6932" max="7171" width="7.85546875" style="3"/>
    <col min="7172" max="7172" width="47.7109375" style="3" customWidth="1"/>
    <col min="7173" max="7173" width="15.7109375" style="3" customWidth="1"/>
    <col min="7174" max="7174" width="21.140625" style="3" customWidth="1"/>
    <col min="7175" max="7175" width="20.28515625" style="3" customWidth="1"/>
    <col min="7176" max="7176" width="22.42578125" style="3" customWidth="1"/>
    <col min="7177" max="7177" width="22" style="3" customWidth="1"/>
    <col min="7178" max="7178" width="21" style="3" customWidth="1"/>
    <col min="7179" max="7179" width="20.42578125" style="3" customWidth="1"/>
    <col min="7180" max="7180" width="19.140625" style="3" customWidth="1"/>
    <col min="7181" max="7181" width="20" style="3" customWidth="1"/>
    <col min="7182" max="7182" width="19" style="3" customWidth="1"/>
    <col min="7183" max="7183" width="17.85546875" style="3" customWidth="1"/>
    <col min="7184" max="7184" width="19.28515625" style="3" customWidth="1"/>
    <col min="7185" max="7186" width="7.85546875" style="3"/>
    <col min="7187" max="7187" width="11.28515625" style="3" bestFit="1" customWidth="1"/>
    <col min="7188" max="7427" width="7.85546875" style="3"/>
    <col min="7428" max="7428" width="47.7109375" style="3" customWidth="1"/>
    <col min="7429" max="7429" width="15.7109375" style="3" customWidth="1"/>
    <col min="7430" max="7430" width="21.140625" style="3" customWidth="1"/>
    <col min="7431" max="7431" width="20.28515625" style="3" customWidth="1"/>
    <col min="7432" max="7432" width="22.42578125" style="3" customWidth="1"/>
    <col min="7433" max="7433" width="22" style="3" customWidth="1"/>
    <col min="7434" max="7434" width="21" style="3" customWidth="1"/>
    <col min="7435" max="7435" width="20.42578125" style="3" customWidth="1"/>
    <col min="7436" max="7436" width="19.140625" style="3" customWidth="1"/>
    <col min="7437" max="7437" width="20" style="3" customWidth="1"/>
    <col min="7438" max="7438" width="19" style="3" customWidth="1"/>
    <col min="7439" max="7439" width="17.85546875" style="3" customWidth="1"/>
    <col min="7440" max="7440" width="19.28515625" style="3" customWidth="1"/>
    <col min="7441" max="7442" width="7.85546875" style="3"/>
    <col min="7443" max="7443" width="11.28515625" style="3" bestFit="1" customWidth="1"/>
    <col min="7444" max="7683" width="7.85546875" style="3"/>
    <col min="7684" max="7684" width="47.7109375" style="3" customWidth="1"/>
    <col min="7685" max="7685" width="15.7109375" style="3" customWidth="1"/>
    <col min="7686" max="7686" width="21.140625" style="3" customWidth="1"/>
    <col min="7687" max="7687" width="20.28515625" style="3" customWidth="1"/>
    <col min="7688" max="7688" width="22.42578125" style="3" customWidth="1"/>
    <col min="7689" max="7689" width="22" style="3" customWidth="1"/>
    <col min="7690" max="7690" width="21" style="3" customWidth="1"/>
    <col min="7691" max="7691" width="20.42578125" style="3" customWidth="1"/>
    <col min="7692" max="7692" width="19.140625" style="3" customWidth="1"/>
    <col min="7693" max="7693" width="20" style="3" customWidth="1"/>
    <col min="7694" max="7694" width="19" style="3" customWidth="1"/>
    <col min="7695" max="7695" width="17.85546875" style="3" customWidth="1"/>
    <col min="7696" max="7696" width="19.28515625" style="3" customWidth="1"/>
    <col min="7697" max="7698" width="7.85546875" style="3"/>
    <col min="7699" max="7699" width="11.28515625" style="3" bestFit="1" customWidth="1"/>
    <col min="7700" max="7939" width="7.85546875" style="3"/>
    <col min="7940" max="7940" width="47.7109375" style="3" customWidth="1"/>
    <col min="7941" max="7941" width="15.7109375" style="3" customWidth="1"/>
    <col min="7942" max="7942" width="21.140625" style="3" customWidth="1"/>
    <col min="7943" max="7943" width="20.28515625" style="3" customWidth="1"/>
    <col min="7944" max="7944" width="22.42578125" style="3" customWidth="1"/>
    <col min="7945" max="7945" width="22" style="3" customWidth="1"/>
    <col min="7946" max="7946" width="21" style="3" customWidth="1"/>
    <col min="7947" max="7947" width="20.42578125" style="3" customWidth="1"/>
    <col min="7948" max="7948" width="19.140625" style="3" customWidth="1"/>
    <col min="7949" max="7949" width="20" style="3" customWidth="1"/>
    <col min="7950" max="7950" width="19" style="3" customWidth="1"/>
    <col min="7951" max="7951" width="17.85546875" style="3" customWidth="1"/>
    <col min="7952" max="7952" width="19.28515625" style="3" customWidth="1"/>
    <col min="7953" max="7954" width="7.85546875" style="3"/>
    <col min="7955" max="7955" width="11.28515625" style="3" bestFit="1" customWidth="1"/>
    <col min="7956" max="8195" width="7.85546875" style="3"/>
    <col min="8196" max="8196" width="47.7109375" style="3" customWidth="1"/>
    <col min="8197" max="8197" width="15.7109375" style="3" customWidth="1"/>
    <col min="8198" max="8198" width="21.140625" style="3" customWidth="1"/>
    <col min="8199" max="8199" width="20.28515625" style="3" customWidth="1"/>
    <col min="8200" max="8200" width="22.42578125" style="3" customWidth="1"/>
    <col min="8201" max="8201" width="22" style="3" customWidth="1"/>
    <col min="8202" max="8202" width="21" style="3" customWidth="1"/>
    <col min="8203" max="8203" width="20.42578125" style="3" customWidth="1"/>
    <col min="8204" max="8204" width="19.140625" style="3" customWidth="1"/>
    <col min="8205" max="8205" width="20" style="3" customWidth="1"/>
    <col min="8206" max="8206" width="19" style="3" customWidth="1"/>
    <col min="8207" max="8207" width="17.85546875" style="3" customWidth="1"/>
    <col min="8208" max="8208" width="19.28515625" style="3" customWidth="1"/>
    <col min="8209" max="8210" width="7.85546875" style="3"/>
    <col min="8211" max="8211" width="11.28515625" style="3" bestFit="1" customWidth="1"/>
    <col min="8212" max="8451" width="7.85546875" style="3"/>
    <col min="8452" max="8452" width="47.7109375" style="3" customWidth="1"/>
    <col min="8453" max="8453" width="15.7109375" style="3" customWidth="1"/>
    <col min="8454" max="8454" width="21.140625" style="3" customWidth="1"/>
    <col min="8455" max="8455" width="20.28515625" style="3" customWidth="1"/>
    <col min="8456" max="8456" width="22.42578125" style="3" customWidth="1"/>
    <col min="8457" max="8457" width="22" style="3" customWidth="1"/>
    <col min="8458" max="8458" width="21" style="3" customWidth="1"/>
    <col min="8459" max="8459" width="20.42578125" style="3" customWidth="1"/>
    <col min="8460" max="8460" width="19.140625" style="3" customWidth="1"/>
    <col min="8461" max="8461" width="20" style="3" customWidth="1"/>
    <col min="8462" max="8462" width="19" style="3" customWidth="1"/>
    <col min="8463" max="8463" width="17.85546875" style="3" customWidth="1"/>
    <col min="8464" max="8464" width="19.28515625" style="3" customWidth="1"/>
    <col min="8465" max="8466" width="7.85546875" style="3"/>
    <col min="8467" max="8467" width="11.28515625" style="3" bestFit="1" customWidth="1"/>
    <col min="8468" max="8707" width="7.85546875" style="3"/>
    <col min="8708" max="8708" width="47.7109375" style="3" customWidth="1"/>
    <col min="8709" max="8709" width="15.7109375" style="3" customWidth="1"/>
    <col min="8710" max="8710" width="21.140625" style="3" customWidth="1"/>
    <col min="8711" max="8711" width="20.28515625" style="3" customWidth="1"/>
    <col min="8712" max="8712" width="22.42578125" style="3" customWidth="1"/>
    <col min="8713" max="8713" width="22" style="3" customWidth="1"/>
    <col min="8714" max="8714" width="21" style="3" customWidth="1"/>
    <col min="8715" max="8715" width="20.42578125" style="3" customWidth="1"/>
    <col min="8716" max="8716" width="19.140625" style="3" customWidth="1"/>
    <col min="8717" max="8717" width="20" style="3" customWidth="1"/>
    <col min="8718" max="8718" width="19" style="3" customWidth="1"/>
    <col min="8719" max="8719" width="17.85546875" style="3" customWidth="1"/>
    <col min="8720" max="8720" width="19.28515625" style="3" customWidth="1"/>
    <col min="8721" max="8722" width="7.85546875" style="3"/>
    <col min="8723" max="8723" width="11.28515625" style="3" bestFit="1" customWidth="1"/>
    <col min="8724" max="8963" width="7.85546875" style="3"/>
    <col min="8964" max="8964" width="47.7109375" style="3" customWidth="1"/>
    <col min="8965" max="8965" width="15.7109375" style="3" customWidth="1"/>
    <col min="8966" max="8966" width="21.140625" style="3" customWidth="1"/>
    <col min="8967" max="8967" width="20.28515625" style="3" customWidth="1"/>
    <col min="8968" max="8968" width="22.42578125" style="3" customWidth="1"/>
    <col min="8969" max="8969" width="22" style="3" customWidth="1"/>
    <col min="8970" max="8970" width="21" style="3" customWidth="1"/>
    <col min="8971" max="8971" width="20.42578125" style="3" customWidth="1"/>
    <col min="8972" max="8972" width="19.140625" style="3" customWidth="1"/>
    <col min="8973" max="8973" width="20" style="3" customWidth="1"/>
    <col min="8974" max="8974" width="19" style="3" customWidth="1"/>
    <col min="8975" max="8975" width="17.85546875" style="3" customWidth="1"/>
    <col min="8976" max="8976" width="19.28515625" style="3" customWidth="1"/>
    <col min="8977" max="8978" width="7.85546875" style="3"/>
    <col min="8979" max="8979" width="11.28515625" style="3" bestFit="1" customWidth="1"/>
    <col min="8980" max="9219" width="7.85546875" style="3"/>
    <col min="9220" max="9220" width="47.7109375" style="3" customWidth="1"/>
    <col min="9221" max="9221" width="15.7109375" style="3" customWidth="1"/>
    <col min="9222" max="9222" width="21.140625" style="3" customWidth="1"/>
    <col min="9223" max="9223" width="20.28515625" style="3" customWidth="1"/>
    <col min="9224" max="9224" width="22.42578125" style="3" customWidth="1"/>
    <col min="9225" max="9225" width="22" style="3" customWidth="1"/>
    <col min="9226" max="9226" width="21" style="3" customWidth="1"/>
    <col min="9227" max="9227" width="20.42578125" style="3" customWidth="1"/>
    <col min="9228" max="9228" width="19.140625" style="3" customWidth="1"/>
    <col min="9229" max="9229" width="20" style="3" customWidth="1"/>
    <col min="9230" max="9230" width="19" style="3" customWidth="1"/>
    <col min="9231" max="9231" width="17.85546875" style="3" customWidth="1"/>
    <col min="9232" max="9232" width="19.28515625" style="3" customWidth="1"/>
    <col min="9233" max="9234" width="7.85546875" style="3"/>
    <col min="9235" max="9235" width="11.28515625" style="3" bestFit="1" customWidth="1"/>
    <col min="9236" max="9475" width="7.85546875" style="3"/>
    <col min="9476" max="9476" width="47.7109375" style="3" customWidth="1"/>
    <col min="9477" max="9477" width="15.7109375" style="3" customWidth="1"/>
    <col min="9478" max="9478" width="21.140625" style="3" customWidth="1"/>
    <col min="9479" max="9479" width="20.28515625" style="3" customWidth="1"/>
    <col min="9480" max="9480" width="22.42578125" style="3" customWidth="1"/>
    <col min="9481" max="9481" width="22" style="3" customWidth="1"/>
    <col min="9482" max="9482" width="21" style="3" customWidth="1"/>
    <col min="9483" max="9483" width="20.42578125" style="3" customWidth="1"/>
    <col min="9484" max="9484" width="19.140625" style="3" customWidth="1"/>
    <col min="9485" max="9485" width="20" style="3" customWidth="1"/>
    <col min="9486" max="9486" width="19" style="3" customWidth="1"/>
    <col min="9487" max="9487" width="17.85546875" style="3" customWidth="1"/>
    <col min="9488" max="9488" width="19.28515625" style="3" customWidth="1"/>
    <col min="9489" max="9490" width="7.85546875" style="3"/>
    <col min="9491" max="9491" width="11.28515625" style="3" bestFit="1" customWidth="1"/>
    <col min="9492" max="9731" width="7.85546875" style="3"/>
    <col min="9732" max="9732" width="47.7109375" style="3" customWidth="1"/>
    <col min="9733" max="9733" width="15.7109375" style="3" customWidth="1"/>
    <col min="9734" max="9734" width="21.140625" style="3" customWidth="1"/>
    <col min="9735" max="9735" width="20.28515625" style="3" customWidth="1"/>
    <col min="9736" max="9736" width="22.42578125" style="3" customWidth="1"/>
    <col min="9737" max="9737" width="22" style="3" customWidth="1"/>
    <col min="9738" max="9738" width="21" style="3" customWidth="1"/>
    <col min="9739" max="9739" width="20.42578125" style="3" customWidth="1"/>
    <col min="9740" max="9740" width="19.140625" style="3" customWidth="1"/>
    <col min="9741" max="9741" width="20" style="3" customWidth="1"/>
    <col min="9742" max="9742" width="19" style="3" customWidth="1"/>
    <col min="9743" max="9743" width="17.85546875" style="3" customWidth="1"/>
    <col min="9744" max="9744" width="19.28515625" style="3" customWidth="1"/>
    <col min="9745" max="9746" width="7.85546875" style="3"/>
    <col min="9747" max="9747" width="11.28515625" style="3" bestFit="1" customWidth="1"/>
    <col min="9748" max="9987" width="7.85546875" style="3"/>
    <col min="9988" max="9988" width="47.7109375" style="3" customWidth="1"/>
    <col min="9989" max="9989" width="15.7109375" style="3" customWidth="1"/>
    <col min="9990" max="9990" width="21.140625" style="3" customWidth="1"/>
    <col min="9991" max="9991" width="20.28515625" style="3" customWidth="1"/>
    <col min="9992" max="9992" width="22.42578125" style="3" customWidth="1"/>
    <col min="9993" max="9993" width="22" style="3" customWidth="1"/>
    <col min="9994" max="9994" width="21" style="3" customWidth="1"/>
    <col min="9995" max="9995" width="20.42578125" style="3" customWidth="1"/>
    <col min="9996" max="9996" width="19.140625" style="3" customWidth="1"/>
    <col min="9997" max="9997" width="20" style="3" customWidth="1"/>
    <col min="9998" max="9998" width="19" style="3" customWidth="1"/>
    <col min="9999" max="9999" width="17.85546875" style="3" customWidth="1"/>
    <col min="10000" max="10000" width="19.28515625" style="3" customWidth="1"/>
    <col min="10001" max="10002" width="7.85546875" style="3"/>
    <col min="10003" max="10003" width="11.28515625" style="3" bestFit="1" customWidth="1"/>
    <col min="10004" max="10243" width="7.85546875" style="3"/>
    <col min="10244" max="10244" width="47.7109375" style="3" customWidth="1"/>
    <col min="10245" max="10245" width="15.7109375" style="3" customWidth="1"/>
    <col min="10246" max="10246" width="21.140625" style="3" customWidth="1"/>
    <col min="10247" max="10247" width="20.28515625" style="3" customWidth="1"/>
    <col min="10248" max="10248" width="22.42578125" style="3" customWidth="1"/>
    <col min="10249" max="10249" width="22" style="3" customWidth="1"/>
    <col min="10250" max="10250" width="21" style="3" customWidth="1"/>
    <col min="10251" max="10251" width="20.42578125" style="3" customWidth="1"/>
    <col min="10252" max="10252" width="19.140625" style="3" customWidth="1"/>
    <col min="10253" max="10253" width="20" style="3" customWidth="1"/>
    <col min="10254" max="10254" width="19" style="3" customWidth="1"/>
    <col min="10255" max="10255" width="17.85546875" style="3" customWidth="1"/>
    <col min="10256" max="10256" width="19.28515625" style="3" customWidth="1"/>
    <col min="10257" max="10258" width="7.85546875" style="3"/>
    <col min="10259" max="10259" width="11.28515625" style="3" bestFit="1" customWidth="1"/>
    <col min="10260" max="10499" width="7.85546875" style="3"/>
    <col min="10500" max="10500" width="47.7109375" style="3" customWidth="1"/>
    <col min="10501" max="10501" width="15.7109375" style="3" customWidth="1"/>
    <col min="10502" max="10502" width="21.140625" style="3" customWidth="1"/>
    <col min="10503" max="10503" width="20.28515625" style="3" customWidth="1"/>
    <col min="10504" max="10504" width="22.42578125" style="3" customWidth="1"/>
    <col min="10505" max="10505" width="22" style="3" customWidth="1"/>
    <col min="10506" max="10506" width="21" style="3" customWidth="1"/>
    <col min="10507" max="10507" width="20.42578125" style="3" customWidth="1"/>
    <col min="10508" max="10508" width="19.140625" style="3" customWidth="1"/>
    <col min="10509" max="10509" width="20" style="3" customWidth="1"/>
    <col min="10510" max="10510" width="19" style="3" customWidth="1"/>
    <col min="10511" max="10511" width="17.85546875" style="3" customWidth="1"/>
    <col min="10512" max="10512" width="19.28515625" style="3" customWidth="1"/>
    <col min="10513" max="10514" width="7.85546875" style="3"/>
    <col min="10515" max="10515" width="11.28515625" style="3" bestFit="1" customWidth="1"/>
    <col min="10516" max="10755" width="7.85546875" style="3"/>
    <col min="10756" max="10756" width="47.7109375" style="3" customWidth="1"/>
    <col min="10757" max="10757" width="15.7109375" style="3" customWidth="1"/>
    <col min="10758" max="10758" width="21.140625" style="3" customWidth="1"/>
    <col min="10759" max="10759" width="20.28515625" style="3" customWidth="1"/>
    <col min="10760" max="10760" width="22.42578125" style="3" customWidth="1"/>
    <col min="10761" max="10761" width="22" style="3" customWidth="1"/>
    <col min="10762" max="10762" width="21" style="3" customWidth="1"/>
    <col min="10763" max="10763" width="20.42578125" style="3" customWidth="1"/>
    <col min="10764" max="10764" width="19.140625" style="3" customWidth="1"/>
    <col min="10765" max="10765" width="20" style="3" customWidth="1"/>
    <col min="10766" max="10766" width="19" style="3" customWidth="1"/>
    <col min="10767" max="10767" width="17.85546875" style="3" customWidth="1"/>
    <col min="10768" max="10768" width="19.28515625" style="3" customWidth="1"/>
    <col min="10769" max="10770" width="7.85546875" style="3"/>
    <col min="10771" max="10771" width="11.28515625" style="3" bestFit="1" customWidth="1"/>
    <col min="10772" max="11011" width="7.85546875" style="3"/>
    <col min="11012" max="11012" width="47.7109375" style="3" customWidth="1"/>
    <col min="11013" max="11013" width="15.7109375" style="3" customWidth="1"/>
    <col min="11014" max="11014" width="21.140625" style="3" customWidth="1"/>
    <col min="11015" max="11015" width="20.28515625" style="3" customWidth="1"/>
    <col min="11016" max="11016" width="22.42578125" style="3" customWidth="1"/>
    <col min="11017" max="11017" width="22" style="3" customWidth="1"/>
    <col min="11018" max="11018" width="21" style="3" customWidth="1"/>
    <col min="11019" max="11019" width="20.42578125" style="3" customWidth="1"/>
    <col min="11020" max="11020" width="19.140625" style="3" customWidth="1"/>
    <col min="11021" max="11021" width="20" style="3" customWidth="1"/>
    <col min="11022" max="11022" width="19" style="3" customWidth="1"/>
    <col min="11023" max="11023" width="17.85546875" style="3" customWidth="1"/>
    <col min="11024" max="11024" width="19.28515625" style="3" customWidth="1"/>
    <col min="11025" max="11026" width="7.85546875" style="3"/>
    <col min="11027" max="11027" width="11.28515625" style="3" bestFit="1" customWidth="1"/>
    <col min="11028" max="11267" width="7.85546875" style="3"/>
    <col min="11268" max="11268" width="47.7109375" style="3" customWidth="1"/>
    <col min="11269" max="11269" width="15.7109375" style="3" customWidth="1"/>
    <col min="11270" max="11270" width="21.140625" style="3" customWidth="1"/>
    <col min="11271" max="11271" width="20.28515625" style="3" customWidth="1"/>
    <col min="11272" max="11272" width="22.42578125" style="3" customWidth="1"/>
    <col min="11273" max="11273" width="22" style="3" customWidth="1"/>
    <col min="11274" max="11274" width="21" style="3" customWidth="1"/>
    <col min="11275" max="11275" width="20.42578125" style="3" customWidth="1"/>
    <col min="11276" max="11276" width="19.140625" style="3" customWidth="1"/>
    <col min="11277" max="11277" width="20" style="3" customWidth="1"/>
    <col min="11278" max="11278" width="19" style="3" customWidth="1"/>
    <col min="11279" max="11279" width="17.85546875" style="3" customWidth="1"/>
    <col min="11280" max="11280" width="19.28515625" style="3" customWidth="1"/>
    <col min="11281" max="11282" width="7.85546875" style="3"/>
    <col min="11283" max="11283" width="11.28515625" style="3" bestFit="1" customWidth="1"/>
    <col min="11284" max="11523" width="7.85546875" style="3"/>
    <col min="11524" max="11524" width="47.7109375" style="3" customWidth="1"/>
    <col min="11525" max="11525" width="15.7109375" style="3" customWidth="1"/>
    <col min="11526" max="11526" width="21.140625" style="3" customWidth="1"/>
    <col min="11527" max="11527" width="20.28515625" style="3" customWidth="1"/>
    <col min="11528" max="11528" width="22.42578125" style="3" customWidth="1"/>
    <col min="11529" max="11529" width="22" style="3" customWidth="1"/>
    <col min="11530" max="11530" width="21" style="3" customWidth="1"/>
    <col min="11531" max="11531" width="20.42578125" style="3" customWidth="1"/>
    <col min="11532" max="11532" width="19.140625" style="3" customWidth="1"/>
    <col min="11533" max="11533" width="20" style="3" customWidth="1"/>
    <col min="11534" max="11534" width="19" style="3" customWidth="1"/>
    <col min="11535" max="11535" width="17.85546875" style="3" customWidth="1"/>
    <col min="11536" max="11536" width="19.28515625" style="3" customWidth="1"/>
    <col min="11537" max="11538" width="7.85546875" style="3"/>
    <col min="11539" max="11539" width="11.28515625" style="3" bestFit="1" customWidth="1"/>
    <col min="11540" max="11779" width="7.85546875" style="3"/>
    <col min="11780" max="11780" width="47.7109375" style="3" customWidth="1"/>
    <col min="11781" max="11781" width="15.7109375" style="3" customWidth="1"/>
    <col min="11782" max="11782" width="21.140625" style="3" customWidth="1"/>
    <col min="11783" max="11783" width="20.28515625" style="3" customWidth="1"/>
    <col min="11784" max="11784" width="22.42578125" style="3" customWidth="1"/>
    <col min="11785" max="11785" width="22" style="3" customWidth="1"/>
    <col min="11786" max="11786" width="21" style="3" customWidth="1"/>
    <col min="11787" max="11787" width="20.42578125" style="3" customWidth="1"/>
    <col min="11788" max="11788" width="19.140625" style="3" customWidth="1"/>
    <col min="11789" max="11789" width="20" style="3" customWidth="1"/>
    <col min="11790" max="11790" width="19" style="3" customWidth="1"/>
    <col min="11791" max="11791" width="17.85546875" style="3" customWidth="1"/>
    <col min="11792" max="11792" width="19.28515625" style="3" customWidth="1"/>
    <col min="11793" max="11794" width="7.85546875" style="3"/>
    <col min="11795" max="11795" width="11.28515625" style="3" bestFit="1" customWidth="1"/>
    <col min="11796" max="12035" width="7.85546875" style="3"/>
    <col min="12036" max="12036" width="47.7109375" style="3" customWidth="1"/>
    <col min="12037" max="12037" width="15.7109375" style="3" customWidth="1"/>
    <col min="12038" max="12038" width="21.140625" style="3" customWidth="1"/>
    <col min="12039" max="12039" width="20.28515625" style="3" customWidth="1"/>
    <col min="12040" max="12040" width="22.42578125" style="3" customWidth="1"/>
    <col min="12041" max="12041" width="22" style="3" customWidth="1"/>
    <col min="12042" max="12042" width="21" style="3" customWidth="1"/>
    <col min="12043" max="12043" width="20.42578125" style="3" customWidth="1"/>
    <col min="12044" max="12044" width="19.140625" style="3" customWidth="1"/>
    <col min="12045" max="12045" width="20" style="3" customWidth="1"/>
    <col min="12046" max="12046" width="19" style="3" customWidth="1"/>
    <col min="12047" max="12047" width="17.85546875" style="3" customWidth="1"/>
    <col min="12048" max="12048" width="19.28515625" style="3" customWidth="1"/>
    <col min="12049" max="12050" width="7.85546875" style="3"/>
    <col min="12051" max="12051" width="11.28515625" style="3" bestFit="1" customWidth="1"/>
    <col min="12052" max="12291" width="7.85546875" style="3"/>
    <col min="12292" max="12292" width="47.7109375" style="3" customWidth="1"/>
    <col min="12293" max="12293" width="15.7109375" style="3" customWidth="1"/>
    <col min="12294" max="12294" width="21.140625" style="3" customWidth="1"/>
    <col min="12295" max="12295" width="20.28515625" style="3" customWidth="1"/>
    <col min="12296" max="12296" width="22.42578125" style="3" customWidth="1"/>
    <col min="12297" max="12297" width="22" style="3" customWidth="1"/>
    <col min="12298" max="12298" width="21" style="3" customWidth="1"/>
    <col min="12299" max="12299" width="20.42578125" style="3" customWidth="1"/>
    <col min="12300" max="12300" width="19.140625" style="3" customWidth="1"/>
    <col min="12301" max="12301" width="20" style="3" customWidth="1"/>
    <col min="12302" max="12302" width="19" style="3" customWidth="1"/>
    <col min="12303" max="12303" width="17.85546875" style="3" customWidth="1"/>
    <col min="12304" max="12304" width="19.28515625" style="3" customWidth="1"/>
    <col min="12305" max="12306" width="7.85546875" style="3"/>
    <col min="12307" max="12307" width="11.28515625" style="3" bestFit="1" customWidth="1"/>
    <col min="12308" max="12547" width="7.85546875" style="3"/>
    <col min="12548" max="12548" width="47.7109375" style="3" customWidth="1"/>
    <col min="12549" max="12549" width="15.7109375" style="3" customWidth="1"/>
    <col min="12550" max="12550" width="21.140625" style="3" customWidth="1"/>
    <col min="12551" max="12551" width="20.28515625" style="3" customWidth="1"/>
    <col min="12552" max="12552" width="22.42578125" style="3" customWidth="1"/>
    <col min="12553" max="12553" width="22" style="3" customWidth="1"/>
    <col min="12554" max="12554" width="21" style="3" customWidth="1"/>
    <col min="12555" max="12555" width="20.42578125" style="3" customWidth="1"/>
    <col min="12556" max="12556" width="19.140625" style="3" customWidth="1"/>
    <col min="12557" max="12557" width="20" style="3" customWidth="1"/>
    <col min="12558" max="12558" width="19" style="3" customWidth="1"/>
    <col min="12559" max="12559" width="17.85546875" style="3" customWidth="1"/>
    <col min="12560" max="12560" width="19.28515625" style="3" customWidth="1"/>
    <col min="12561" max="12562" width="7.85546875" style="3"/>
    <col min="12563" max="12563" width="11.28515625" style="3" bestFit="1" customWidth="1"/>
    <col min="12564" max="12803" width="7.85546875" style="3"/>
    <col min="12804" max="12804" width="47.7109375" style="3" customWidth="1"/>
    <col min="12805" max="12805" width="15.7109375" style="3" customWidth="1"/>
    <col min="12806" max="12806" width="21.140625" style="3" customWidth="1"/>
    <col min="12807" max="12807" width="20.28515625" style="3" customWidth="1"/>
    <col min="12808" max="12808" width="22.42578125" style="3" customWidth="1"/>
    <col min="12809" max="12809" width="22" style="3" customWidth="1"/>
    <col min="12810" max="12810" width="21" style="3" customWidth="1"/>
    <col min="12811" max="12811" width="20.42578125" style="3" customWidth="1"/>
    <col min="12812" max="12812" width="19.140625" style="3" customWidth="1"/>
    <col min="12813" max="12813" width="20" style="3" customWidth="1"/>
    <col min="12814" max="12814" width="19" style="3" customWidth="1"/>
    <col min="12815" max="12815" width="17.85546875" style="3" customWidth="1"/>
    <col min="12816" max="12816" width="19.28515625" style="3" customWidth="1"/>
    <col min="12817" max="12818" width="7.85546875" style="3"/>
    <col min="12819" max="12819" width="11.28515625" style="3" bestFit="1" customWidth="1"/>
    <col min="12820" max="13059" width="7.85546875" style="3"/>
    <col min="13060" max="13060" width="47.7109375" style="3" customWidth="1"/>
    <col min="13061" max="13061" width="15.7109375" style="3" customWidth="1"/>
    <col min="13062" max="13062" width="21.140625" style="3" customWidth="1"/>
    <col min="13063" max="13063" width="20.28515625" style="3" customWidth="1"/>
    <col min="13064" max="13064" width="22.42578125" style="3" customWidth="1"/>
    <col min="13065" max="13065" width="22" style="3" customWidth="1"/>
    <col min="13066" max="13066" width="21" style="3" customWidth="1"/>
    <col min="13067" max="13067" width="20.42578125" style="3" customWidth="1"/>
    <col min="13068" max="13068" width="19.140625" style="3" customWidth="1"/>
    <col min="13069" max="13069" width="20" style="3" customWidth="1"/>
    <col min="13070" max="13070" width="19" style="3" customWidth="1"/>
    <col min="13071" max="13071" width="17.85546875" style="3" customWidth="1"/>
    <col min="13072" max="13072" width="19.28515625" style="3" customWidth="1"/>
    <col min="13073" max="13074" width="7.85546875" style="3"/>
    <col min="13075" max="13075" width="11.28515625" style="3" bestFit="1" customWidth="1"/>
    <col min="13076" max="13315" width="7.85546875" style="3"/>
    <col min="13316" max="13316" width="47.7109375" style="3" customWidth="1"/>
    <col min="13317" max="13317" width="15.7109375" style="3" customWidth="1"/>
    <col min="13318" max="13318" width="21.140625" style="3" customWidth="1"/>
    <col min="13319" max="13319" width="20.28515625" style="3" customWidth="1"/>
    <col min="13320" max="13320" width="22.42578125" style="3" customWidth="1"/>
    <col min="13321" max="13321" width="22" style="3" customWidth="1"/>
    <col min="13322" max="13322" width="21" style="3" customWidth="1"/>
    <col min="13323" max="13323" width="20.42578125" style="3" customWidth="1"/>
    <col min="13324" max="13324" width="19.140625" style="3" customWidth="1"/>
    <col min="13325" max="13325" width="20" style="3" customWidth="1"/>
    <col min="13326" max="13326" width="19" style="3" customWidth="1"/>
    <col min="13327" max="13327" width="17.85546875" style="3" customWidth="1"/>
    <col min="13328" max="13328" width="19.28515625" style="3" customWidth="1"/>
    <col min="13329" max="13330" width="7.85546875" style="3"/>
    <col min="13331" max="13331" width="11.28515625" style="3" bestFit="1" customWidth="1"/>
    <col min="13332" max="13571" width="7.85546875" style="3"/>
    <col min="13572" max="13572" width="47.7109375" style="3" customWidth="1"/>
    <col min="13573" max="13573" width="15.7109375" style="3" customWidth="1"/>
    <col min="13574" max="13574" width="21.140625" style="3" customWidth="1"/>
    <col min="13575" max="13575" width="20.28515625" style="3" customWidth="1"/>
    <col min="13576" max="13576" width="22.42578125" style="3" customWidth="1"/>
    <col min="13577" max="13577" width="22" style="3" customWidth="1"/>
    <col min="13578" max="13578" width="21" style="3" customWidth="1"/>
    <col min="13579" max="13579" width="20.42578125" style="3" customWidth="1"/>
    <col min="13580" max="13580" width="19.140625" style="3" customWidth="1"/>
    <col min="13581" max="13581" width="20" style="3" customWidth="1"/>
    <col min="13582" max="13582" width="19" style="3" customWidth="1"/>
    <col min="13583" max="13583" width="17.85546875" style="3" customWidth="1"/>
    <col min="13584" max="13584" width="19.28515625" style="3" customWidth="1"/>
    <col min="13585" max="13586" width="7.85546875" style="3"/>
    <col min="13587" max="13587" width="11.28515625" style="3" bestFit="1" customWidth="1"/>
    <col min="13588" max="13827" width="7.85546875" style="3"/>
    <col min="13828" max="13828" width="47.7109375" style="3" customWidth="1"/>
    <col min="13829" max="13829" width="15.7109375" style="3" customWidth="1"/>
    <col min="13830" max="13830" width="21.140625" style="3" customWidth="1"/>
    <col min="13831" max="13831" width="20.28515625" style="3" customWidth="1"/>
    <col min="13832" max="13832" width="22.42578125" style="3" customWidth="1"/>
    <col min="13833" max="13833" width="22" style="3" customWidth="1"/>
    <col min="13834" max="13834" width="21" style="3" customWidth="1"/>
    <col min="13835" max="13835" width="20.42578125" style="3" customWidth="1"/>
    <col min="13836" max="13836" width="19.140625" style="3" customWidth="1"/>
    <col min="13837" max="13837" width="20" style="3" customWidth="1"/>
    <col min="13838" max="13838" width="19" style="3" customWidth="1"/>
    <col min="13839" max="13839" width="17.85546875" style="3" customWidth="1"/>
    <col min="13840" max="13840" width="19.28515625" style="3" customWidth="1"/>
    <col min="13841" max="13842" width="7.85546875" style="3"/>
    <col min="13843" max="13843" width="11.28515625" style="3" bestFit="1" customWidth="1"/>
    <col min="13844" max="14083" width="7.85546875" style="3"/>
    <col min="14084" max="14084" width="47.7109375" style="3" customWidth="1"/>
    <col min="14085" max="14085" width="15.7109375" style="3" customWidth="1"/>
    <col min="14086" max="14086" width="21.140625" style="3" customWidth="1"/>
    <col min="14087" max="14087" width="20.28515625" style="3" customWidth="1"/>
    <col min="14088" max="14088" width="22.42578125" style="3" customWidth="1"/>
    <col min="14089" max="14089" width="22" style="3" customWidth="1"/>
    <col min="14090" max="14090" width="21" style="3" customWidth="1"/>
    <col min="14091" max="14091" width="20.42578125" style="3" customWidth="1"/>
    <col min="14092" max="14092" width="19.140625" style="3" customWidth="1"/>
    <col min="14093" max="14093" width="20" style="3" customWidth="1"/>
    <col min="14094" max="14094" width="19" style="3" customWidth="1"/>
    <col min="14095" max="14095" width="17.85546875" style="3" customWidth="1"/>
    <col min="14096" max="14096" width="19.28515625" style="3" customWidth="1"/>
    <col min="14097" max="14098" width="7.85546875" style="3"/>
    <col min="14099" max="14099" width="11.28515625" style="3" bestFit="1" customWidth="1"/>
    <col min="14100" max="14339" width="7.85546875" style="3"/>
    <col min="14340" max="14340" width="47.7109375" style="3" customWidth="1"/>
    <col min="14341" max="14341" width="15.7109375" style="3" customWidth="1"/>
    <col min="14342" max="14342" width="21.140625" style="3" customWidth="1"/>
    <col min="14343" max="14343" width="20.28515625" style="3" customWidth="1"/>
    <col min="14344" max="14344" width="22.42578125" style="3" customWidth="1"/>
    <col min="14345" max="14345" width="22" style="3" customWidth="1"/>
    <col min="14346" max="14346" width="21" style="3" customWidth="1"/>
    <col min="14347" max="14347" width="20.42578125" style="3" customWidth="1"/>
    <col min="14348" max="14348" width="19.140625" style="3" customWidth="1"/>
    <col min="14349" max="14349" width="20" style="3" customWidth="1"/>
    <col min="14350" max="14350" width="19" style="3" customWidth="1"/>
    <col min="14351" max="14351" width="17.85546875" style="3" customWidth="1"/>
    <col min="14352" max="14352" width="19.28515625" style="3" customWidth="1"/>
    <col min="14353" max="14354" width="7.85546875" style="3"/>
    <col min="14355" max="14355" width="11.28515625" style="3" bestFit="1" customWidth="1"/>
    <col min="14356" max="14595" width="7.85546875" style="3"/>
    <col min="14596" max="14596" width="47.7109375" style="3" customWidth="1"/>
    <col min="14597" max="14597" width="15.7109375" style="3" customWidth="1"/>
    <col min="14598" max="14598" width="21.140625" style="3" customWidth="1"/>
    <col min="14599" max="14599" width="20.28515625" style="3" customWidth="1"/>
    <col min="14600" max="14600" width="22.42578125" style="3" customWidth="1"/>
    <col min="14601" max="14601" width="22" style="3" customWidth="1"/>
    <col min="14602" max="14602" width="21" style="3" customWidth="1"/>
    <col min="14603" max="14603" width="20.42578125" style="3" customWidth="1"/>
    <col min="14604" max="14604" width="19.140625" style="3" customWidth="1"/>
    <col min="14605" max="14605" width="20" style="3" customWidth="1"/>
    <col min="14606" max="14606" width="19" style="3" customWidth="1"/>
    <col min="14607" max="14607" width="17.85546875" style="3" customWidth="1"/>
    <col min="14608" max="14608" width="19.28515625" style="3" customWidth="1"/>
    <col min="14609" max="14610" width="7.85546875" style="3"/>
    <col min="14611" max="14611" width="11.28515625" style="3" bestFit="1" customWidth="1"/>
    <col min="14612" max="14851" width="7.85546875" style="3"/>
    <col min="14852" max="14852" width="47.7109375" style="3" customWidth="1"/>
    <col min="14853" max="14853" width="15.7109375" style="3" customWidth="1"/>
    <col min="14854" max="14854" width="21.140625" style="3" customWidth="1"/>
    <col min="14855" max="14855" width="20.28515625" style="3" customWidth="1"/>
    <col min="14856" max="14856" width="22.42578125" style="3" customWidth="1"/>
    <col min="14857" max="14857" width="22" style="3" customWidth="1"/>
    <col min="14858" max="14858" width="21" style="3" customWidth="1"/>
    <col min="14859" max="14859" width="20.42578125" style="3" customWidth="1"/>
    <col min="14860" max="14860" width="19.140625" style="3" customWidth="1"/>
    <col min="14861" max="14861" width="20" style="3" customWidth="1"/>
    <col min="14862" max="14862" width="19" style="3" customWidth="1"/>
    <col min="14863" max="14863" width="17.85546875" style="3" customWidth="1"/>
    <col min="14864" max="14864" width="19.28515625" style="3" customWidth="1"/>
    <col min="14865" max="14866" width="7.85546875" style="3"/>
    <col min="14867" max="14867" width="11.28515625" style="3" bestFit="1" customWidth="1"/>
    <col min="14868" max="15107" width="7.85546875" style="3"/>
    <col min="15108" max="15108" width="47.7109375" style="3" customWidth="1"/>
    <col min="15109" max="15109" width="15.7109375" style="3" customWidth="1"/>
    <col min="15110" max="15110" width="21.140625" style="3" customWidth="1"/>
    <col min="15111" max="15111" width="20.28515625" style="3" customWidth="1"/>
    <col min="15112" max="15112" width="22.42578125" style="3" customWidth="1"/>
    <col min="15113" max="15113" width="22" style="3" customWidth="1"/>
    <col min="15114" max="15114" width="21" style="3" customWidth="1"/>
    <col min="15115" max="15115" width="20.42578125" style="3" customWidth="1"/>
    <col min="15116" max="15116" width="19.140625" style="3" customWidth="1"/>
    <col min="15117" max="15117" width="20" style="3" customWidth="1"/>
    <col min="15118" max="15118" width="19" style="3" customWidth="1"/>
    <col min="15119" max="15119" width="17.85546875" style="3" customWidth="1"/>
    <col min="15120" max="15120" width="19.28515625" style="3" customWidth="1"/>
    <col min="15121" max="15122" width="7.85546875" style="3"/>
    <col min="15123" max="15123" width="11.28515625" style="3" bestFit="1" customWidth="1"/>
    <col min="15124" max="15363" width="7.85546875" style="3"/>
    <col min="15364" max="15364" width="47.7109375" style="3" customWidth="1"/>
    <col min="15365" max="15365" width="15.7109375" style="3" customWidth="1"/>
    <col min="15366" max="15366" width="21.140625" style="3" customWidth="1"/>
    <col min="15367" max="15367" width="20.28515625" style="3" customWidth="1"/>
    <col min="15368" max="15368" width="22.42578125" style="3" customWidth="1"/>
    <col min="15369" max="15369" width="22" style="3" customWidth="1"/>
    <col min="15370" max="15370" width="21" style="3" customWidth="1"/>
    <col min="15371" max="15371" width="20.42578125" style="3" customWidth="1"/>
    <col min="15372" max="15372" width="19.140625" style="3" customWidth="1"/>
    <col min="15373" max="15373" width="20" style="3" customWidth="1"/>
    <col min="15374" max="15374" width="19" style="3" customWidth="1"/>
    <col min="15375" max="15375" width="17.85546875" style="3" customWidth="1"/>
    <col min="15376" max="15376" width="19.28515625" style="3" customWidth="1"/>
    <col min="15377" max="15378" width="7.85546875" style="3"/>
    <col min="15379" max="15379" width="11.28515625" style="3" bestFit="1" customWidth="1"/>
    <col min="15380" max="15619" width="7.85546875" style="3"/>
    <col min="15620" max="15620" width="47.7109375" style="3" customWidth="1"/>
    <col min="15621" max="15621" width="15.7109375" style="3" customWidth="1"/>
    <col min="15622" max="15622" width="21.140625" style="3" customWidth="1"/>
    <col min="15623" max="15623" width="20.28515625" style="3" customWidth="1"/>
    <col min="15624" max="15624" width="22.42578125" style="3" customWidth="1"/>
    <col min="15625" max="15625" width="22" style="3" customWidth="1"/>
    <col min="15626" max="15626" width="21" style="3" customWidth="1"/>
    <col min="15627" max="15627" width="20.42578125" style="3" customWidth="1"/>
    <col min="15628" max="15628" width="19.140625" style="3" customWidth="1"/>
    <col min="15629" max="15629" width="20" style="3" customWidth="1"/>
    <col min="15630" max="15630" width="19" style="3" customWidth="1"/>
    <col min="15631" max="15631" width="17.85546875" style="3" customWidth="1"/>
    <col min="15632" max="15632" width="19.28515625" style="3" customWidth="1"/>
    <col min="15633" max="15634" width="7.85546875" style="3"/>
    <col min="15635" max="15635" width="11.28515625" style="3" bestFit="1" customWidth="1"/>
    <col min="15636" max="15875" width="7.85546875" style="3"/>
    <col min="15876" max="15876" width="47.7109375" style="3" customWidth="1"/>
    <col min="15877" max="15877" width="15.7109375" style="3" customWidth="1"/>
    <col min="15878" max="15878" width="21.140625" style="3" customWidth="1"/>
    <col min="15879" max="15879" width="20.28515625" style="3" customWidth="1"/>
    <col min="15880" max="15880" width="22.42578125" style="3" customWidth="1"/>
    <col min="15881" max="15881" width="22" style="3" customWidth="1"/>
    <col min="15882" max="15882" width="21" style="3" customWidth="1"/>
    <col min="15883" max="15883" width="20.42578125" style="3" customWidth="1"/>
    <col min="15884" max="15884" width="19.140625" style="3" customWidth="1"/>
    <col min="15885" max="15885" width="20" style="3" customWidth="1"/>
    <col min="15886" max="15886" width="19" style="3" customWidth="1"/>
    <col min="15887" max="15887" width="17.85546875" style="3" customWidth="1"/>
    <col min="15888" max="15888" width="19.28515625" style="3" customWidth="1"/>
    <col min="15889" max="15890" width="7.85546875" style="3"/>
    <col min="15891" max="15891" width="11.28515625" style="3" bestFit="1" customWidth="1"/>
    <col min="15892" max="16131" width="7.85546875" style="3"/>
    <col min="16132" max="16132" width="47.7109375" style="3" customWidth="1"/>
    <col min="16133" max="16133" width="15.7109375" style="3" customWidth="1"/>
    <col min="16134" max="16134" width="21.140625" style="3" customWidth="1"/>
    <col min="16135" max="16135" width="20.28515625" style="3" customWidth="1"/>
    <col min="16136" max="16136" width="22.42578125" style="3" customWidth="1"/>
    <col min="16137" max="16137" width="22" style="3" customWidth="1"/>
    <col min="16138" max="16138" width="21" style="3" customWidth="1"/>
    <col min="16139" max="16139" width="20.42578125" style="3" customWidth="1"/>
    <col min="16140" max="16140" width="19.140625" style="3" customWidth="1"/>
    <col min="16141" max="16141" width="20" style="3" customWidth="1"/>
    <col min="16142" max="16142" width="19" style="3" customWidth="1"/>
    <col min="16143" max="16143" width="17.85546875" style="3" customWidth="1"/>
    <col min="16144" max="16144" width="19.28515625" style="3" customWidth="1"/>
    <col min="16145" max="16146" width="7.85546875" style="3"/>
    <col min="16147" max="16147" width="11.28515625" style="3" bestFit="1" customWidth="1"/>
    <col min="16148" max="16384" width="7.85546875" style="3"/>
  </cols>
  <sheetData>
    <row r="1" spans="1:256" ht="18.75" customHeight="1" x14ac:dyDescent="0.3">
      <c r="A1" s="145" t="s">
        <v>124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</row>
    <row r="2" spans="1:256" x14ac:dyDescent="0.3">
      <c r="D2" s="146"/>
      <c r="E2" s="146"/>
      <c r="F2" s="146"/>
      <c r="G2" s="146"/>
      <c r="H2" s="141"/>
      <c r="I2" s="141"/>
      <c r="J2" s="141"/>
      <c r="K2" s="5"/>
      <c r="L2" s="5"/>
      <c r="M2" s="6"/>
      <c r="N2" s="6" t="s">
        <v>0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</row>
    <row r="3" spans="1:256" ht="112.5" x14ac:dyDescent="0.3">
      <c r="A3" s="7" t="s">
        <v>1</v>
      </c>
      <c r="B3" s="7" t="s">
        <v>2</v>
      </c>
      <c r="C3" s="8" t="s">
        <v>115</v>
      </c>
      <c r="D3" s="8" t="s">
        <v>126</v>
      </c>
      <c r="E3" s="9" t="s">
        <v>119</v>
      </c>
      <c r="F3" s="10" t="s">
        <v>125</v>
      </c>
      <c r="G3" s="8" t="s">
        <v>127</v>
      </c>
      <c r="H3" s="8" t="s">
        <v>122</v>
      </c>
      <c r="I3" s="8" t="s">
        <v>123</v>
      </c>
      <c r="J3" s="8" t="s">
        <v>130</v>
      </c>
      <c r="K3" s="9" t="s">
        <v>128</v>
      </c>
      <c r="L3" s="9" t="s">
        <v>129</v>
      </c>
      <c r="M3" s="9" t="s">
        <v>121</v>
      </c>
      <c r="N3" s="9" t="s">
        <v>3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</row>
    <row r="4" spans="1:256" x14ac:dyDescent="0.3">
      <c r="A4" s="11" t="s">
        <v>4</v>
      </c>
      <c r="B4" s="12"/>
      <c r="C4" s="12"/>
      <c r="D4" s="8"/>
      <c r="E4" s="9"/>
      <c r="F4" s="10"/>
      <c r="G4" s="8"/>
      <c r="H4" s="8"/>
      <c r="I4" s="8"/>
      <c r="J4" s="8"/>
      <c r="K4" s="9"/>
      <c r="L4" s="9"/>
      <c r="M4" s="9"/>
      <c r="N4" s="9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</row>
    <row r="5" spans="1:256" s="4" customFormat="1" x14ac:dyDescent="0.3">
      <c r="A5" s="13" t="s">
        <v>5</v>
      </c>
      <c r="B5" s="14">
        <v>11010000</v>
      </c>
      <c r="C5" s="15">
        <v>1111426.3999999999</v>
      </c>
      <c r="D5" s="16">
        <v>344214.83799999999</v>
      </c>
      <c r="E5" s="20">
        <v>1395832</v>
      </c>
      <c r="F5" s="17">
        <v>391200</v>
      </c>
      <c r="G5" s="16">
        <f>[1]Квітень!$BR$6/1000</f>
        <v>385031.06553000002</v>
      </c>
      <c r="H5" s="16">
        <v>-3000</v>
      </c>
      <c r="I5" s="16"/>
      <c r="J5" s="16"/>
      <c r="K5" s="18">
        <f>G5/F5*100</f>
        <v>98.423074010736201</v>
      </c>
      <c r="L5" s="18">
        <f>G5-F5</f>
        <v>-6168.9344699999783</v>
      </c>
      <c r="M5" s="18">
        <f>G5/E5*100</f>
        <v>27.584341491669484</v>
      </c>
      <c r="N5" s="18">
        <f>G5-D5</f>
        <v>40816.227530000033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</row>
    <row r="6" spans="1:256" s="22" customFormat="1" ht="32.25" x14ac:dyDescent="0.3">
      <c r="A6" s="13" t="s">
        <v>6</v>
      </c>
      <c r="B6" s="19">
        <v>11020201</v>
      </c>
      <c r="C6" s="10">
        <v>887.6</v>
      </c>
      <c r="D6" s="20">
        <v>142.62799999999999</v>
      </c>
      <c r="E6" s="17">
        <v>1000</v>
      </c>
      <c r="F6" s="17">
        <v>100</v>
      </c>
      <c r="G6" s="20">
        <f>[1]Квітень!$BR$17/1000</f>
        <v>438.14299999999997</v>
      </c>
      <c r="H6" s="20"/>
      <c r="I6" s="20"/>
      <c r="J6" s="20"/>
      <c r="K6" s="18"/>
      <c r="L6" s="18">
        <f>G6-F6</f>
        <v>338.14299999999997</v>
      </c>
      <c r="M6" s="18">
        <f>G6/E6*100</f>
        <v>43.814299999999996</v>
      </c>
      <c r="N6" s="18">
        <f>G6-D6</f>
        <v>295.51499999999999</v>
      </c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</row>
    <row r="7" spans="1:256" s="22" customFormat="1" ht="31.5" x14ac:dyDescent="0.3">
      <c r="A7" s="144" t="s">
        <v>131</v>
      </c>
      <c r="B7" s="143">
        <v>13010000</v>
      </c>
      <c r="C7" s="10">
        <v>1.2</v>
      </c>
      <c r="D7" s="20">
        <v>0.30499999999999999</v>
      </c>
      <c r="E7" s="17"/>
      <c r="F7" s="17"/>
      <c r="G7" s="20">
        <f>[1]Квітень!$BR$19/1000+[1]Квітень!$BR$20/1000</f>
        <v>6.3219600000000007</v>
      </c>
      <c r="H7" s="20"/>
      <c r="I7" s="20"/>
      <c r="J7" s="20"/>
      <c r="K7" s="18"/>
      <c r="L7" s="18">
        <f>G7-F7</f>
        <v>6.3219600000000007</v>
      </c>
      <c r="M7" s="18"/>
      <c r="N7" s="18">
        <f>G7-D7</f>
        <v>6.016960000000001</v>
      </c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</row>
    <row r="8" spans="1:256" s="22" customFormat="1" hidden="1" x14ac:dyDescent="0.3">
      <c r="A8" s="144" t="s">
        <v>132</v>
      </c>
      <c r="B8" s="143">
        <v>13020000</v>
      </c>
      <c r="C8" s="10"/>
      <c r="D8" s="20"/>
      <c r="E8" s="17"/>
      <c r="F8" s="17"/>
      <c r="G8" s="20">
        <f>[1]Квітень!$BR$22/1000</f>
        <v>2.3E-2</v>
      </c>
      <c r="H8" s="20"/>
      <c r="I8" s="20"/>
      <c r="J8" s="20"/>
      <c r="K8" s="18"/>
      <c r="L8" s="18">
        <f>G8-F8</f>
        <v>2.3E-2</v>
      </c>
      <c r="M8" s="18"/>
      <c r="N8" s="18">
        <f>G8-D8</f>
        <v>2.3E-2</v>
      </c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</row>
    <row r="9" spans="1:256" s="22" customFormat="1" hidden="1" x14ac:dyDescent="0.3">
      <c r="A9" s="144" t="s">
        <v>133</v>
      </c>
      <c r="B9" s="143">
        <v>13030000</v>
      </c>
      <c r="C9" s="10"/>
      <c r="D9" s="20">
        <v>1.22</v>
      </c>
      <c r="E9" s="17"/>
      <c r="F9" s="17"/>
      <c r="G9" s="20">
        <f>[1]Квітень!$BR$24/1000</f>
        <v>0.7684399999999999</v>
      </c>
      <c r="H9" s="20"/>
      <c r="I9" s="20"/>
      <c r="J9" s="20"/>
      <c r="K9" s="18"/>
      <c r="L9" s="18">
        <f>G9-F9</f>
        <v>0.7684399999999999</v>
      </c>
      <c r="M9" s="18"/>
      <c r="N9" s="18">
        <f>G9-D9</f>
        <v>-0.45156000000000007</v>
      </c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</row>
    <row r="10" spans="1:256" s="22" customFormat="1" ht="19.5" x14ac:dyDescent="0.3">
      <c r="A10" s="23" t="s">
        <v>7</v>
      </c>
      <c r="B10" s="24"/>
      <c r="C10" s="25">
        <f t="shared" ref="C10:H10" si="0">C11+C12+C13</f>
        <v>109856</v>
      </c>
      <c r="D10" s="25">
        <f t="shared" si="0"/>
        <v>33967.72</v>
      </c>
      <c r="E10" s="25">
        <f t="shared" si="0"/>
        <v>128405</v>
      </c>
      <c r="F10" s="25">
        <f t="shared" si="0"/>
        <v>39005</v>
      </c>
      <c r="G10" s="25">
        <f t="shared" si="0"/>
        <v>39659.355200000005</v>
      </c>
      <c r="H10" s="25">
        <f t="shared" si="0"/>
        <v>0</v>
      </c>
      <c r="I10" s="25"/>
      <c r="J10" s="25"/>
      <c r="K10" s="18">
        <f>G10/F10*100</f>
        <v>101.67761876682478</v>
      </c>
      <c r="L10" s="26">
        <f>G10-F10</f>
        <v>654.35520000000542</v>
      </c>
      <c r="M10" s="26">
        <f>G10/E10*100</f>
        <v>30.886145555079636</v>
      </c>
      <c r="N10" s="26">
        <f>G10-D10</f>
        <v>5691.6352000000043</v>
      </c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</row>
    <row r="11" spans="1:256" s="22" customFormat="1" ht="32.25" hidden="1" x14ac:dyDescent="0.3">
      <c r="A11" s="27" t="s">
        <v>8</v>
      </c>
      <c r="B11" s="19">
        <v>14021900</v>
      </c>
      <c r="C11" s="10">
        <v>6829.9</v>
      </c>
      <c r="D11" s="20">
        <v>2085.174</v>
      </c>
      <c r="E11" s="17">
        <v>7000</v>
      </c>
      <c r="F11" s="17">
        <v>2000</v>
      </c>
      <c r="G11" s="20">
        <f>[1]Квітень!$BR$25/1000</f>
        <v>2830.2745199999995</v>
      </c>
      <c r="H11" s="20"/>
      <c r="I11" s="20"/>
      <c r="J11" s="20"/>
      <c r="K11" s="18"/>
      <c r="L11" s="18">
        <f>G11-F11</f>
        <v>830.27451999999948</v>
      </c>
      <c r="M11" s="18">
        <f>G11/E11*100</f>
        <v>40.432493142857133</v>
      </c>
      <c r="N11" s="18">
        <f>G11-D11</f>
        <v>745.10051999999951</v>
      </c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</row>
    <row r="12" spans="1:256" s="22" customFormat="1" ht="32.25" hidden="1" x14ac:dyDescent="0.3">
      <c r="A12" s="27" t="s">
        <v>9</v>
      </c>
      <c r="B12" s="19">
        <v>14031900</v>
      </c>
      <c r="C12" s="10">
        <v>28165.1</v>
      </c>
      <c r="D12" s="20">
        <v>8099.8639999999996</v>
      </c>
      <c r="E12" s="17">
        <v>33800</v>
      </c>
      <c r="F12" s="17">
        <v>10000</v>
      </c>
      <c r="G12" s="20">
        <f>[1]Квітень!$BR$26/1000</f>
        <v>9200.8076600000004</v>
      </c>
      <c r="H12" s="20"/>
      <c r="I12" s="20"/>
      <c r="J12" s="20"/>
      <c r="K12" s="18"/>
      <c r="L12" s="18">
        <f>G12-F12</f>
        <v>-799.1923399999996</v>
      </c>
      <c r="M12" s="18">
        <f>G12/E12*100</f>
        <v>27.221324437869825</v>
      </c>
      <c r="N12" s="18">
        <f>G12-D12</f>
        <v>1100.9436600000008</v>
      </c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</row>
    <row r="13" spans="1:256" s="29" customFormat="1" ht="48" hidden="1" x14ac:dyDescent="0.3">
      <c r="A13" s="28" t="s">
        <v>10</v>
      </c>
      <c r="B13" s="19">
        <v>14040000</v>
      </c>
      <c r="C13" s="10">
        <v>74861</v>
      </c>
      <c r="D13" s="20">
        <v>23782.682000000001</v>
      </c>
      <c r="E13" s="17">
        <v>87605</v>
      </c>
      <c r="F13" s="17">
        <v>27005</v>
      </c>
      <c r="G13" s="20">
        <f>[1]Квітень!$BR$27/1000</f>
        <v>27628.273020000004</v>
      </c>
      <c r="H13" s="20"/>
      <c r="I13" s="20"/>
      <c r="J13" s="20"/>
      <c r="K13" s="18">
        <f>G13/F13*100</f>
        <v>102.30799118681728</v>
      </c>
      <c r="L13" s="18">
        <f>G13-F13</f>
        <v>623.27302000000418</v>
      </c>
      <c r="M13" s="18">
        <f>G13/E13*100</f>
        <v>31.537324376462532</v>
      </c>
      <c r="N13" s="18">
        <f>G13-D13</f>
        <v>3845.5910200000035</v>
      </c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</row>
    <row r="14" spans="1:256" s="29" customFormat="1" ht="32.25" hidden="1" x14ac:dyDescent="0.3">
      <c r="A14" s="30" t="s">
        <v>11</v>
      </c>
      <c r="B14" s="31">
        <v>16000000</v>
      </c>
      <c r="C14" s="32">
        <v>1.6</v>
      </c>
      <c r="D14" s="33">
        <v>0.123</v>
      </c>
      <c r="E14" s="18"/>
      <c r="F14" s="18"/>
      <c r="G14" s="33">
        <f>[1]Квітень!$BR$28/1000</f>
        <v>0.47346000000000005</v>
      </c>
      <c r="H14" s="33"/>
      <c r="I14" s="33"/>
      <c r="J14" s="33"/>
      <c r="K14" s="18"/>
      <c r="L14" s="18"/>
      <c r="M14" s="18"/>
      <c r="N14" s="18">
        <f>G14-D14</f>
        <v>0.35046000000000005</v>
      </c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</row>
    <row r="15" spans="1:256" s="29" customFormat="1" x14ac:dyDescent="0.3">
      <c r="A15" s="30" t="s">
        <v>12</v>
      </c>
      <c r="B15" s="31">
        <v>18000000</v>
      </c>
      <c r="C15" s="18">
        <f t="shared" ref="C15:H15" si="1">C16+C30+C33+C36+C37</f>
        <v>392478.80000000005</v>
      </c>
      <c r="D15" s="18">
        <f t="shared" si="1"/>
        <v>132988.02655000001</v>
      </c>
      <c r="E15" s="18">
        <f t="shared" si="1"/>
        <v>484444</v>
      </c>
      <c r="F15" s="18">
        <f t="shared" si="1"/>
        <v>146482</v>
      </c>
      <c r="G15" s="18">
        <f t="shared" si="1"/>
        <v>133042.13184999998</v>
      </c>
      <c r="H15" s="18">
        <f t="shared" si="1"/>
        <v>-3750</v>
      </c>
      <c r="I15" s="18">
        <f t="shared" ref="I15" si="2">I16+I30+I33+I36+I37</f>
        <v>0</v>
      </c>
      <c r="J15" s="18"/>
      <c r="K15" s="18">
        <f>G15/F15*100</f>
        <v>90.82490125066559</v>
      </c>
      <c r="L15" s="18">
        <f>G15-F15</f>
        <v>-13439.868150000024</v>
      </c>
      <c r="M15" s="18">
        <f>G15/E15*100</f>
        <v>27.462850577156487</v>
      </c>
      <c r="N15" s="18">
        <f>G15-D15</f>
        <v>54.105299999966519</v>
      </c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</row>
    <row r="16" spans="1:256" s="22" customFormat="1" x14ac:dyDescent="0.3">
      <c r="A16" s="35" t="s">
        <v>13</v>
      </c>
      <c r="B16" s="31">
        <v>18010000</v>
      </c>
      <c r="C16" s="18">
        <f t="shared" ref="C16:H16" si="3">C18+C19+C20+C21+C22+C28+C29</f>
        <v>131973.40000000002</v>
      </c>
      <c r="D16" s="18">
        <f t="shared" si="3"/>
        <v>42144.877999999997</v>
      </c>
      <c r="E16" s="18">
        <f t="shared" si="3"/>
        <v>157554</v>
      </c>
      <c r="F16" s="18">
        <f t="shared" si="3"/>
        <v>46514</v>
      </c>
      <c r="G16" s="18">
        <f t="shared" si="3"/>
        <v>37037.205179999997</v>
      </c>
      <c r="H16" s="18">
        <f t="shared" si="3"/>
        <v>0</v>
      </c>
      <c r="I16" s="18">
        <f t="shared" ref="I16" si="4">I18+I19+I20+I21+I22+I28+I29</f>
        <v>0</v>
      </c>
      <c r="J16" s="18"/>
      <c r="K16" s="18">
        <f>G16/F16*100</f>
        <v>79.625930214559048</v>
      </c>
      <c r="L16" s="18">
        <f>G16-F16</f>
        <v>-9476.7948200000028</v>
      </c>
      <c r="M16" s="18">
        <f>G16/E16*100</f>
        <v>23.507626071061349</v>
      </c>
      <c r="N16" s="18">
        <f>G16-D16</f>
        <v>-5107.6728199999998</v>
      </c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29"/>
      <c r="FE16" s="29"/>
      <c r="FF16" s="29"/>
      <c r="FG16" s="29"/>
      <c r="FH16" s="29"/>
      <c r="FI16" s="29"/>
      <c r="FJ16" s="29"/>
      <c r="FK16" s="29"/>
      <c r="FL16" s="29"/>
      <c r="FM16" s="29"/>
      <c r="FN16" s="29"/>
      <c r="FO16" s="29"/>
      <c r="FP16" s="29"/>
      <c r="FQ16" s="29"/>
      <c r="FR16" s="29"/>
      <c r="FS16" s="29"/>
      <c r="FT16" s="29"/>
      <c r="FU16" s="29"/>
      <c r="FV16" s="29"/>
      <c r="FW16" s="29"/>
      <c r="FX16" s="29"/>
      <c r="FY16" s="29"/>
      <c r="FZ16" s="29"/>
      <c r="GA16" s="29"/>
      <c r="GB16" s="29"/>
      <c r="GC16" s="29"/>
      <c r="GD16" s="29"/>
      <c r="GE16" s="29"/>
      <c r="GF16" s="29"/>
      <c r="GG16" s="29"/>
      <c r="GH16" s="29"/>
      <c r="GI16" s="29"/>
      <c r="GJ16" s="29"/>
      <c r="GK16" s="29"/>
      <c r="GL16" s="29"/>
      <c r="GM16" s="29"/>
      <c r="GN16" s="29"/>
      <c r="GO16" s="29"/>
      <c r="GP16" s="29"/>
      <c r="GQ16" s="29"/>
      <c r="GR16" s="29"/>
      <c r="GS16" s="29"/>
      <c r="GT16" s="29"/>
      <c r="GU16" s="29"/>
      <c r="GV16" s="29"/>
      <c r="GW16" s="29"/>
      <c r="GX16" s="29"/>
      <c r="GY16" s="29"/>
      <c r="GZ16" s="29"/>
      <c r="HA16" s="29"/>
      <c r="HB16" s="29"/>
      <c r="HC16" s="29"/>
      <c r="HD16" s="29"/>
      <c r="HE16" s="29"/>
      <c r="HF16" s="29"/>
      <c r="HG16" s="29"/>
      <c r="HH16" s="29"/>
      <c r="HI16" s="29"/>
      <c r="HJ16" s="29"/>
      <c r="HK16" s="29"/>
      <c r="HL16" s="29"/>
      <c r="HM16" s="29"/>
      <c r="HN16" s="29"/>
      <c r="HO16" s="29"/>
      <c r="HP16" s="29"/>
      <c r="HQ16" s="29"/>
      <c r="HR16" s="29"/>
      <c r="HS16" s="29"/>
      <c r="HT16" s="29"/>
      <c r="HU16" s="29"/>
      <c r="HV16" s="29"/>
      <c r="HW16" s="29"/>
      <c r="HX16" s="29"/>
      <c r="HY16" s="29"/>
      <c r="HZ16" s="29"/>
      <c r="IA16" s="29"/>
      <c r="IB16" s="29"/>
      <c r="IC16" s="29"/>
      <c r="ID16" s="29"/>
      <c r="IE16" s="29"/>
      <c r="IF16" s="29"/>
      <c r="IG16" s="29"/>
      <c r="IH16" s="29"/>
      <c r="II16" s="29"/>
      <c r="IJ16" s="29"/>
      <c r="IK16" s="29"/>
      <c r="IL16" s="29"/>
      <c r="IM16" s="29"/>
      <c r="IN16" s="29"/>
      <c r="IO16" s="29"/>
      <c r="IP16" s="29"/>
      <c r="IQ16" s="29"/>
      <c r="IR16" s="29"/>
      <c r="IS16" s="29"/>
      <c r="IT16" s="29"/>
      <c r="IU16" s="29"/>
      <c r="IV16" s="29"/>
    </row>
    <row r="17" spans="1:256" s="22" customFormat="1" ht="19.5" x14ac:dyDescent="0.3">
      <c r="A17" s="36" t="s">
        <v>14</v>
      </c>
      <c r="B17" s="31"/>
      <c r="C17" s="26">
        <f t="shared" ref="C17:H17" si="5">C18+C19+C20+C21</f>
        <v>39573.600000000006</v>
      </c>
      <c r="D17" s="26">
        <f t="shared" si="5"/>
        <v>12467.094999999999</v>
      </c>
      <c r="E17" s="26">
        <f t="shared" si="5"/>
        <v>49750</v>
      </c>
      <c r="F17" s="26">
        <f t="shared" si="5"/>
        <v>14820</v>
      </c>
      <c r="G17" s="26">
        <f t="shared" si="5"/>
        <v>12298.363490000002</v>
      </c>
      <c r="H17" s="26">
        <f t="shared" si="5"/>
        <v>0</v>
      </c>
      <c r="I17" s="26">
        <f t="shared" ref="I17" si="6">I18+I19+I20+I21</f>
        <v>0</v>
      </c>
      <c r="J17" s="26"/>
      <c r="K17" s="18">
        <f>G17/F17*100</f>
        <v>82.984908839406216</v>
      </c>
      <c r="L17" s="18">
        <f>G17-F17</f>
        <v>-2521.6365099999985</v>
      </c>
      <c r="M17" s="18">
        <f>G17/E17*100</f>
        <v>24.720328623115581</v>
      </c>
      <c r="N17" s="18">
        <f>G17-D17</f>
        <v>-168.7315099999978</v>
      </c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29"/>
      <c r="FE17" s="29"/>
      <c r="FF17" s="29"/>
      <c r="FG17" s="29"/>
      <c r="FH17" s="29"/>
      <c r="FI17" s="29"/>
      <c r="FJ17" s="29"/>
      <c r="FK17" s="29"/>
      <c r="FL17" s="29"/>
      <c r="FM17" s="29"/>
      <c r="FN17" s="29"/>
      <c r="FO17" s="29"/>
      <c r="FP17" s="29"/>
      <c r="FQ17" s="29"/>
      <c r="FR17" s="29"/>
      <c r="FS17" s="29"/>
      <c r="FT17" s="29"/>
      <c r="FU17" s="29"/>
      <c r="FV17" s="29"/>
      <c r="FW17" s="29"/>
      <c r="FX17" s="29"/>
      <c r="FY17" s="29"/>
      <c r="FZ17" s="29"/>
      <c r="GA17" s="29"/>
      <c r="GB17" s="29"/>
      <c r="GC17" s="29"/>
      <c r="GD17" s="29"/>
      <c r="GE17" s="29"/>
      <c r="GF17" s="29"/>
      <c r="GG17" s="29"/>
      <c r="GH17" s="29"/>
      <c r="GI17" s="29"/>
      <c r="GJ17" s="29"/>
      <c r="GK17" s="29"/>
      <c r="GL17" s="29"/>
      <c r="GM17" s="29"/>
      <c r="GN17" s="29"/>
      <c r="GO17" s="29"/>
      <c r="GP17" s="29"/>
      <c r="GQ17" s="29"/>
      <c r="GR17" s="29"/>
      <c r="GS17" s="29"/>
      <c r="GT17" s="29"/>
      <c r="GU17" s="29"/>
      <c r="GV17" s="29"/>
      <c r="GW17" s="29"/>
      <c r="GX17" s="29"/>
      <c r="GY17" s="29"/>
      <c r="GZ17" s="29"/>
      <c r="HA17" s="29"/>
      <c r="HB17" s="29"/>
      <c r="HC17" s="29"/>
      <c r="HD17" s="29"/>
      <c r="HE17" s="29"/>
      <c r="HF17" s="29"/>
      <c r="HG17" s="29"/>
      <c r="HH17" s="29"/>
      <c r="HI17" s="29"/>
      <c r="HJ17" s="29"/>
      <c r="HK17" s="29"/>
      <c r="HL17" s="29"/>
      <c r="HM17" s="29"/>
      <c r="HN17" s="29"/>
      <c r="HO17" s="29"/>
      <c r="HP17" s="29"/>
      <c r="HQ17" s="29"/>
      <c r="HR17" s="29"/>
      <c r="HS17" s="29"/>
      <c r="HT17" s="29"/>
      <c r="HU17" s="29"/>
      <c r="HV17" s="29"/>
      <c r="HW17" s="29"/>
      <c r="HX17" s="29"/>
      <c r="HY17" s="29"/>
      <c r="HZ17" s="29"/>
      <c r="IA17" s="29"/>
      <c r="IB17" s="29"/>
      <c r="IC17" s="29"/>
      <c r="ID17" s="29"/>
      <c r="IE17" s="29"/>
      <c r="IF17" s="29"/>
      <c r="IG17" s="29"/>
      <c r="IH17" s="29"/>
      <c r="II17" s="29"/>
      <c r="IJ17" s="29"/>
      <c r="IK17" s="29"/>
      <c r="IL17" s="29"/>
      <c r="IM17" s="29"/>
      <c r="IN17" s="29"/>
      <c r="IO17" s="29"/>
      <c r="IP17" s="29"/>
      <c r="IQ17" s="29"/>
      <c r="IR17" s="29"/>
      <c r="IS17" s="29"/>
      <c r="IT17" s="29"/>
      <c r="IU17" s="29"/>
      <c r="IV17" s="29"/>
    </row>
    <row r="18" spans="1:256" s="22" customFormat="1" ht="63.75" hidden="1" x14ac:dyDescent="0.3">
      <c r="A18" s="37" t="s">
        <v>15</v>
      </c>
      <c r="B18" s="31">
        <v>18010100</v>
      </c>
      <c r="C18" s="10">
        <v>314.7</v>
      </c>
      <c r="D18" s="17">
        <v>138.58600000000001</v>
      </c>
      <c r="E18" s="17">
        <v>550</v>
      </c>
      <c r="F18" s="17">
        <v>190</v>
      </c>
      <c r="G18" s="17">
        <f>[1]Квітень!$BR$40/1000</f>
        <v>28.991599999999998</v>
      </c>
      <c r="H18" s="17"/>
      <c r="I18" s="17"/>
      <c r="J18" s="17"/>
      <c r="K18" s="18">
        <f>G18/F18*100</f>
        <v>15.258736842105261</v>
      </c>
      <c r="L18" s="18">
        <f>G18-F18</f>
        <v>-161.00839999999999</v>
      </c>
      <c r="M18" s="18">
        <f>G18/E18*100</f>
        <v>5.2711999999999994</v>
      </c>
      <c r="N18" s="18">
        <f>G18-D18</f>
        <v>-109.59440000000001</v>
      </c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</row>
    <row r="19" spans="1:256" s="22" customFormat="1" ht="63.75" hidden="1" x14ac:dyDescent="0.3">
      <c r="A19" s="37" t="s">
        <v>16</v>
      </c>
      <c r="B19" s="31">
        <v>18010200</v>
      </c>
      <c r="C19" s="10">
        <v>7496.9</v>
      </c>
      <c r="D19" s="17">
        <v>313.72899999999998</v>
      </c>
      <c r="E19" s="17">
        <v>8000</v>
      </c>
      <c r="F19" s="17">
        <v>430</v>
      </c>
      <c r="G19" s="17">
        <f>[1]Квітень!$BR$41/1000</f>
        <v>758.10478999999987</v>
      </c>
      <c r="H19" s="17"/>
      <c r="I19" s="17"/>
      <c r="J19" s="17"/>
      <c r="K19" s="18">
        <f>G19/F19*100</f>
        <v>176.30343953488369</v>
      </c>
      <c r="L19" s="18">
        <f>G19-F19</f>
        <v>328.10478999999987</v>
      </c>
      <c r="M19" s="18">
        <f>G19/E19*100</f>
        <v>9.4763098749999983</v>
      </c>
      <c r="N19" s="18">
        <f>G19-D19</f>
        <v>444.37578999999988</v>
      </c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</row>
    <row r="20" spans="1:256" s="29" customFormat="1" ht="63" hidden="1" x14ac:dyDescent="0.3">
      <c r="A20" s="38" t="s">
        <v>17</v>
      </c>
      <c r="B20" s="31">
        <v>18010300</v>
      </c>
      <c r="C20" s="10">
        <v>6047.1</v>
      </c>
      <c r="D20" s="17">
        <v>585.90499999999997</v>
      </c>
      <c r="E20" s="17">
        <v>6100</v>
      </c>
      <c r="F20" s="17">
        <v>700</v>
      </c>
      <c r="G20" s="17">
        <f>[1]Квітень!$BR$42/1000</f>
        <v>795.78299000000004</v>
      </c>
      <c r="H20" s="17"/>
      <c r="I20" s="17"/>
      <c r="J20" s="17"/>
      <c r="K20" s="18">
        <f>G20/F20*100</f>
        <v>113.68328428571428</v>
      </c>
      <c r="L20" s="18">
        <f>G20-F20</f>
        <v>95.782990000000041</v>
      </c>
      <c r="M20" s="18">
        <f>G20/E20*100</f>
        <v>13.045622786885247</v>
      </c>
      <c r="N20" s="18">
        <f>G20-D20</f>
        <v>209.87799000000007</v>
      </c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</row>
    <row r="21" spans="1:256" s="39" customFormat="1" ht="63.75" hidden="1" x14ac:dyDescent="0.3">
      <c r="A21" s="37" t="s">
        <v>18</v>
      </c>
      <c r="B21" s="31">
        <v>18010400</v>
      </c>
      <c r="C21" s="10">
        <v>25714.9</v>
      </c>
      <c r="D21" s="17">
        <v>11428.875</v>
      </c>
      <c r="E21" s="17">
        <v>35100</v>
      </c>
      <c r="F21" s="17">
        <v>13500</v>
      </c>
      <c r="G21" s="17">
        <f>[1]Квітень!$BR$43/1000</f>
        <v>10715.484110000001</v>
      </c>
      <c r="H21" s="17"/>
      <c r="I21" s="17"/>
      <c r="J21" s="17"/>
      <c r="K21" s="18">
        <f>G21/F21*100</f>
        <v>79.373956370370379</v>
      </c>
      <c r="L21" s="18">
        <f>G21-F21</f>
        <v>-2784.5158899999988</v>
      </c>
      <c r="M21" s="18">
        <f>G21/E21*100</f>
        <v>30.528444757834762</v>
      </c>
      <c r="N21" s="18">
        <f>G21-D21</f>
        <v>-713.39088999999876</v>
      </c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</row>
    <row r="22" spans="1:256" s="43" customFormat="1" ht="19.5" x14ac:dyDescent="0.35">
      <c r="A22" s="40" t="s">
        <v>19</v>
      </c>
      <c r="B22" s="24"/>
      <c r="C22" s="41">
        <f>C23+C24+C25+C26</f>
        <v>90138</v>
      </c>
      <c r="D22" s="41">
        <f>D23+D24+D25+D26</f>
        <v>28922.020999999997</v>
      </c>
      <c r="E22" s="41">
        <f>E23+E24+E25+E26</f>
        <v>105354</v>
      </c>
      <c r="F22" s="41">
        <f>F23+F24+F25+F26</f>
        <v>30934</v>
      </c>
      <c r="G22" s="41">
        <f>G23+G24+G25+G26</f>
        <v>24168.44903</v>
      </c>
      <c r="H22" s="41">
        <f t="shared" ref="H22:I22" si="7">H23+H24+H25+H26</f>
        <v>0</v>
      </c>
      <c r="I22" s="41">
        <f t="shared" si="7"/>
        <v>0</v>
      </c>
      <c r="J22" s="41"/>
      <c r="K22" s="18">
        <f>G22/F22*100</f>
        <v>78.129078134091941</v>
      </c>
      <c r="L22" s="26">
        <f>G22-F22</f>
        <v>-6765.5509700000002</v>
      </c>
      <c r="M22" s="26">
        <f>G22/E22*100</f>
        <v>22.940229160734287</v>
      </c>
      <c r="N22" s="26">
        <f>G22-D22</f>
        <v>-4753.5719699999972</v>
      </c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2"/>
      <c r="DK22" s="42"/>
      <c r="DL22" s="42"/>
      <c r="DM22" s="42"/>
      <c r="DN22" s="42"/>
      <c r="DO22" s="42"/>
      <c r="DP22" s="42"/>
      <c r="DQ22" s="42"/>
      <c r="DR22" s="42"/>
      <c r="DS22" s="42"/>
      <c r="DT22" s="42"/>
      <c r="DU22" s="42"/>
      <c r="DV22" s="42"/>
      <c r="DW22" s="42"/>
      <c r="DX22" s="42"/>
      <c r="DY22" s="42"/>
      <c r="DZ22" s="42"/>
      <c r="EA22" s="42"/>
      <c r="EB22" s="42"/>
      <c r="EC22" s="42"/>
      <c r="ED22" s="42"/>
      <c r="EE22" s="42"/>
      <c r="EF22" s="42"/>
      <c r="EG22" s="42"/>
      <c r="EH22" s="42"/>
      <c r="EI22" s="42"/>
      <c r="EJ22" s="42"/>
      <c r="EK22" s="42"/>
      <c r="EL22" s="42"/>
      <c r="EM22" s="42"/>
      <c r="EN22" s="42"/>
      <c r="EO22" s="42"/>
      <c r="EP22" s="42"/>
      <c r="EQ22" s="42"/>
      <c r="ER22" s="42"/>
      <c r="ES22" s="42"/>
      <c r="ET22" s="42"/>
      <c r="EU22" s="42"/>
      <c r="EV22" s="42"/>
      <c r="EW22" s="42"/>
      <c r="EX22" s="42"/>
      <c r="EY22" s="42"/>
      <c r="EZ22" s="42"/>
      <c r="FA22" s="42"/>
      <c r="FB22" s="42"/>
      <c r="FC22" s="42"/>
    </row>
    <row r="23" spans="1:256" s="22" customFormat="1" hidden="1" x14ac:dyDescent="0.3">
      <c r="A23" s="13" t="s">
        <v>20</v>
      </c>
      <c r="B23" s="19">
        <v>18010500</v>
      </c>
      <c r="C23" s="10">
        <v>31916.3</v>
      </c>
      <c r="D23" s="17">
        <v>9897.17</v>
      </c>
      <c r="E23" s="17">
        <v>35004</v>
      </c>
      <c r="F23" s="17">
        <v>11004</v>
      </c>
      <c r="G23" s="17">
        <f>[1]Квітень!$BR$45/1000</f>
        <v>9714.6050100000011</v>
      </c>
      <c r="H23" s="17"/>
      <c r="I23" s="17"/>
      <c r="J23" s="17"/>
      <c r="K23" s="18">
        <f>G23/F23*100</f>
        <v>88.282488276990208</v>
      </c>
      <c r="L23" s="18">
        <f>G23-F23</f>
        <v>-1289.3949899999989</v>
      </c>
      <c r="M23" s="18">
        <f>G23/E23*100</f>
        <v>27.752842560850194</v>
      </c>
      <c r="N23" s="18">
        <f>G23-D23</f>
        <v>-182.56498999999894</v>
      </c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</row>
    <row r="24" spans="1:256" s="22" customFormat="1" hidden="1" x14ac:dyDescent="0.3">
      <c r="A24" s="13" t="s">
        <v>21</v>
      </c>
      <c r="B24" s="19">
        <v>18010600</v>
      </c>
      <c r="C24" s="10">
        <v>50817.8</v>
      </c>
      <c r="D24" s="17">
        <v>17045.86</v>
      </c>
      <c r="E24" s="17">
        <v>60150</v>
      </c>
      <c r="F24" s="17">
        <v>17400</v>
      </c>
      <c r="G24" s="17">
        <f>[1]Квітень!$BR$46/1000</f>
        <v>12774.667790000001</v>
      </c>
      <c r="H24" s="17"/>
      <c r="I24" s="17"/>
      <c r="J24" s="17"/>
      <c r="K24" s="18">
        <f>G24/F24*100</f>
        <v>73.417630977011498</v>
      </c>
      <c r="L24" s="18">
        <f>G24-F24</f>
        <v>-4625.3322099999987</v>
      </c>
      <c r="M24" s="18">
        <f>G24/E24*100</f>
        <v>21.238017938487115</v>
      </c>
      <c r="N24" s="18">
        <f>G24-D24</f>
        <v>-4271.1922099999992</v>
      </c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</row>
    <row r="25" spans="1:256" s="22" customFormat="1" hidden="1" x14ac:dyDescent="0.3">
      <c r="A25" s="13" t="s">
        <v>22</v>
      </c>
      <c r="B25" s="19">
        <v>18010700</v>
      </c>
      <c r="C25" s="10">
        <v>2268</v>
      </c>
      <c r="D25" s="17">
        <v>388.15800000000002</v>
      </c>
      <c r="E25" s="17">
        <v>3200</v>
      </c>
      <c r="F25" s="17">
        <v>610</v>
      </c>
      <c r="G25" s="17">
        <f>[1]Квітень!$BR$47/1000</f>
        <v>446.98578999999989</v>
      </c>
      <c r="H25" s="17"/>
      <c r="I25" s="17"/>
      <c r="J25" s="17"/>
      <c r="K25" s="18">
        <f>G25/F25*100</f>
        <v>73.276359016393428</v>
      </c>
      <c r="L25" s="18">
        <f>G25-F25</f>
        <v>-163.01421000000011</v>
      </c>
      <c r="M25" s="18">
        <f>G25/E25*100</f>
        <v>13.968305937499997</v>
      </c>
      <c r="N25" s="18">
        <f>G25-D25</f>
        <v>58.827789999999879</v>
      </c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</row>
    <row r="26" spans="1:256" s="22" customFormat="1" hidden="1" x14ac:dyDescent="0.3">
      <c r="A26" s="13" t="s">
        <v>23</v>
      </c>
      <c r="B26" s="19">
        <v>18010900</v>
      </c>
      <c r="C26" s="10">
        <v>5135.8999999999996</v>
      </c>
      <c r="D26" s="17">
        <v>1590.8330000000001</v>
      </c>
      <c r="E26" s="17">
        <v>7000</v>
      </c>
      <c r="F26" s="17">
        <v>1920</v>
      </c>
      <c r="G26" s="17">
        <f>[1]Квітень!$BR$49/1000</f>
        <v>1232.1904399999999</v>
      </c>
      <c r="H26" s="17"/>
      <c r="I26" s="17"/>
      <c r="J26" s="17"/>
      <c r="K26" s="18">
        <f>G26/F26*100</f>
        <v>64.176585416666654</v>
      </c>
      <c r="L26" s="18">
        <f>G26-F26</f>
        <v>-687.80956000000015</v>
      </c>
      <c r="M26" s="18">
        <f>G26/E26*100</f>
        <v>17.60272057142857</v>
      </c>
      <c r="N26" s="18">
        <f>G26-D26</f>
        <v>-358.64256000000023</v>
      </c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</row>
    <row r="27" spans="1:256" s="22" customFormat="1" ht="19.5" x14ac:dyDescent="0.3">
      <c r="A27" s="40" t="s">
        <v>24</v>
      </c>
      <c r="B27" s="19"/>
      <c r="C27" s="25">
        <f t="shared" ref="C27:H27" si="8">C28+C29</f>
        <v>2261.8000000000002</v>
      </c>
      <c r="D27" s="25">
        <f t="shared" si="8"/>
        <v>755.76199999999994</v>
      </c>
      <c r="E27" s="25">
        <f t="shared" si="8"/>
        <v>2450</v>
      </c>
      <c r="F27" s="25">
        <f t="shared" si="8"/>
        <v>760</v>
      </c>
      <c r="G27" s="25">
        <f t="shared" si="8"/>
        <v>570.39265999999998</v>
      </c>
      <c r="H27" s="25">
        <f t="shared" si="8"/>
        <v>0</v>
      </c>
      <c r="I27" s="25"/>
      <c r="J27" s="25"/>
      <c r="K27" s="18">
        <f>G27/F27*100</f>
        <v>75.051665789473674</v>
      </c>
      <c r="L27" s="26">
        <f>G27-F27</f>
        <v>-189.60734000000002</v>
      </c>
      <c r="M27" s="26">
        <f>G27/E27*100</f>
        <v>23.281333061224487</v>
      </c>
      <c r="N27" s="26">
        <f>G27-D27</f>
        <v>-185.36933999999997</v>
      </c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</row>
    <row r="28" spans="1:256" s="29" customFormat="1" hidden="1" x14ac:dyDescent="0.3">
      <c r="A28" s="44" t="s">
        <v>25</v>
      </c>
      <c r="B28" s="45">
        <v>18011000</v>
      </c>
      <c r="C28" s="9">
        <v>1549.2</v>
      </c>
      <c r="D28" s="20">
        <v>402.12400000000002</v>
      </c>
      <c r="E28" s="20">
        <v>1600</v>
      </c>
      <c r="F28" s="17">
        <v>360</v>
      </c>
      <c r="G28" s="20">
        <f>[1]Квітень!$BR$51/1000</f>
        <v>253.20565999999997</v>
      </c>
      <c r="H28" s="20"/>
      <c r="I28" s="20"/>
      <c r="J28" s="20"/>
      <c r="K28" s="18">
        <f>G28/F28*100</f>
        <v>70.334905555555551</v>
      </c>
      <c r="L28" s="18">
        <f>G28-F28</f>
        <v>-106.79434000000003</v>
      </c>
      <c r="M28" s="18">
        <f>G28/E28*100</f>
        <v>15.825353749999998</v>
      </c>
      <c r="N28" s="18">
        <f>G28-D28</f>
        <v>-148.91834000000006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</row>
    <row r="29" spans="1:256" s="22" customFormat="1" hidden="1" x14ac:dyDescent="0.3">
      <c r="A29" s="37" t="s">
        <v>26</v>
      </c>
      <c r="B29" s="45">
        <v>18011100</v>
      </c>
      <c r="C29" s="9">
        <v>712.6</v>
      </c>
      <c r="D29" s="20">
        <v>353.63799999999998</v>
      </c>
      <c r="E29" s="20">
        <v>850</v>
      </c>
      <c r="F29" s="17">
        <v>400</v>
      </c>
      <c r="G29" s="20">
        <f>[1]Квітень!$BR$52/1000</f>
        <v>317.18700000000001</v>
      </c>
      <c r="H29" s="20"/>
      <c r="I29" s="20"/>
      <c r="J29" s="20"/>
      <c r="K29" s="18">
        <f>G29/F29*100</f>
        <v>79.296750000000003</v>
      </c>
      <c r="L29" s="18">
        <f>G29-F29</f>
        <v>-82.812999999999988</v>
      </c>
      <c r="M29" s="18">
        <f>G29/E29*100</f>
        <v>37.316117647058825</v>
      </c>
      <c r="N29" s="18">
        <f>G29-D29</f>
        <v>-36.450999999999965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</row>
    <row r="30" spans="1:256" s="43" customFormat="1" ht="33" x14ac:dyDescent="0.35">
      <c r="A30" s="40" t="s">
        <v>27</v>
      </c>
      <c r="B30" s="24">
        <v>18020000</v>
      </c>
      <c r="C30" s="26">
        <f t="shared" ref="C30:H30" si="9">C31+C32</f>
        <v>1117.5999999999999</v>
      </c>
      <c r="D30" s="26">
        <f t="shared" si="9"/>
        <v>324.68900000000002</v>
      </c>
      <c r="E30" s="26">
        <f t="shared" si="9"/>
        <v>1650</v>
      </c>
      <c r="F30" s="26">
        <f t="shared" si="9"/>
        <v>420</v>
      </c>
      <c r="G30" s="26">
        <f t="shared" si="9"/>
        <v>346.83562999999998</v>
      </c>
      <c r="H30" s="26">
        <f t="shared" si="9"/>
        <v>-100</v>
      </c>
      <c r="I30" s="26">
        <f t="shared" ref="I30" si="10">I31+I32</f>
        <v>0</v>
      </c>
      <c r="J30" s="26"/>
      <c r="K30" s="18">
        <f>G30/F30*100</f>
        <v>82.5799119047619</v>
      </c>
      <c r="L30" s="26">
        <f>G30-F30</f>
        <v>-73.164370000000019</v>
      </c>
      <c r="M30" s="26">
        <f>G30/E30*100</f>
        <v>21.02034121212121</v>
      </c>
      <c r="N30" s="26">
        <f>G30-D30</f>
        <v>22.146629999999959</v>
      </c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  <c r="CW30" s="42"/>
      <c r="CX30" s="42"/>
      <c r="CY30" s="42"/>
      <c r="CZ30" s="42"/>
      <c r="DA30" s="42"/>
      <c r="DB30" s="42"/>
      <c r="DC30" s="42"/>
      <c r="DD30" s="42"/>
      <c r="DE30" s="42"/>
      <c r="DF30" s="42"/>
      <c r="DG30" s="42"/>
      <c r="DH30" s="42"/>
      <c r="DI30" s="42"/>
      <c r="DJ30" s="42"/>
      <c r="DK30" s="42"/>
      <c r="DL30" s="42"/>
      <c r="DM30" s="42"/>
      <c r="DN30" s="42"/>
      <c r="DO30" s="42"/>
      <c r="DP30" s="42"/>
      <c r="DQ30" s="42"/>
      <c r="DR30" s="42"/>
      <c r="DS30" s="42"/>
      <c r="DT30" s="42"/>
      <c r="DU30" s="42"/>
      <c r="DV30" s="42"/>
      <c r="DW30" s="42"/>
      <c r="DX30" s="42"/>
      <c r="DY30" s="42"/>
      <c r="DZ30" s="42"/>
      <c r="EA30" s="42"/>
      <c r="EB30" s="42"/>
      <c r="EC30" s="42"/>
      <c r="ED30" s="42"/>
      <c r="EE30" s="42"/>
      <c r="EF30" s="42"/>
      <c r="EG30" s="42"/>
      <c r="EH30" s="42"/>
      <c r="EI30" s="42"/>
      <c r="EJ30" s="42"/>
      <c r="EK30" s="42"/>
      <c r="EL30" s="42"/>
      <c r="EM30" s="42"/>
      <c r="EN30" s="42"/>
      <c r="EO30" s="42"/>
      <c r="EP30" s="42"/>
      <c r="EQ30" s="42"/>
      <c r="ER30" s="42"/>
      <c r="ES30" s="42"/>
      <c r="ET30" s="42"/>
      <c r="EU30" s="42"/>
      <c r="EV30" s="42"/>
      <c r="EW30" s="42"/>
      <c r="EX30" s="42"/>
      <c r="EY30" s="42"/>
      <c r="EZ30" s="42"/>
      <c r="FA30" s="42"/>
      <c r="FB30" s="42"/>
      <c r="FC30" s="42"/>
    </row>
    <row r="31" spans="1:256" s="29" customFormat="1" ht="32.25" hidden="1" x14ac:dyDescent="0.3">
      <c r="A31" s="13" t="s">
        <v>28</v>
      </c>
      <c r="B31" s="19">
        <v>18020100</v>
      </c>
      <c r="C31" s="10">
        <v>736.9</v>
      </c>
      <c r="D31" s="17">
        <v>226.14500000000001</v>
      </c>
      <c r="E31" s="17">
        <v>1020</v>
      </c>
      <c r="F31" s="17">
        <v>260</v>
      </c>
      <c r="G31" s="17">
        <f>[1]Квітень!$BR$54/1000</f>
        <v>220.64733999999999</v>
      </c>
      <c r="H31" s="17">
        <v>-70</v>
      </c>
      <c r="I31" s="17"/>
      <c r="J31" s="17"/>
      <c r="K31" s="18">
        <f>G31/F31*100</f>
        <v>84.864361538461537</v>
      </c>
      <c r="L31" s="18">
        <f>G31-F31</f>
        <v>-39.352660000000014</v>
      </c>
      <c r="M31" s="18">
        <f>G31/E31*100</f>
        <v>21.632092156862743</v>
      </c>
      <c r="N31" s="18">
        <f>G31-D31</f>
        <v>-5.4976600000000246</v>
      </c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</row>
    <row r="32" spans="1:256" s="22" customFormat="1" ht="32.25" hidden="1" x14ac:dyDescent="0.3">
      <c r="A32" s="13" t="s">
        <v>29</v>
      </c>
      <c r="B32" s="19">
        <v>18020200</v>
      </c>
      <c r="C32" s="10">
        <v>380.7</v>
      </c>
      <c r="D32" s="17">
        <v>98.543999999999997</v>
      </c>
      <c r="E32" s="17">
        <v>630</v>
      </c>
      <c r="F32" s="17">
        <v>160</v>
      </c>
      <c r="G32" s="17">
        <f>[1]Квітень!$BR$55/1000</f>
        <v>126.18829000000001</v>
      </c>
      <c r="H32" s="17">
        <v>-30</v>
      </c>
      <c r="I32" s="17"/>
      <c r="J32" s="17"/>
      <c r="K32" s="18">
        <f>G32/F32*100</f>
        <v>78.867681250000004</v>
      </c>
      <c r="L32" s="18">
        <f>G32-F32</f>
        <v>-33.811709999999991</v>
      </c>
      <c r="M32" s="18">
        <f>G32/E32*100</f>
        <v>20.029887301587305</v>
      </c>
      <c r="N32" s="18">
        <f>G32-D32</f>
        <v>27.644290000000012</v>
      </c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</row>
    <row r="33" spans="1:256" s="43" customFormat="1" ht="19.5" x14ac:dyDescent="0.35">
      <c r="A33" s="40" t="s">
        <v>30</v>
      </c>
      <c r="B33" s="24">
        <v>18030000</v>
      </c>
      <c r="C33" s="41">
        <f t="shared" ref="C33:H33" si="11">C34+C35</f>
        <v>1293.5</v>
      </c>
      <c r="D33" s="41">
        <f t="shared" si="11"/>
        <v>220.52099999999999</v>
      </c>
      <c r="E33" s="41">
        <f t="shared" si="11"/>
        <v>1600</v>
      </c>
      <c r="F33" s="41">
        <f t="shared" si="11"/>
        <v>208</v>
      </c>
      <c r="G33" s="41">
        <f t="shared" si="11"/>
        <v>292.87644000000006</v>
      </c>
      <c r="H33" s="41">
        <f t="shared" si="11"/>
        <v>-150</v>
      </c>
      <c r="I33" s="41">
        <f t="shared" ref="I33" si="12">I34+I35</f>
        <v>0</v>
      </c>
      <c r="J33" s="41"/>
      <c r="K33" s="18">
        <f>G33/F33*100</f>
        <v>140.80598076923079</v>
      </c>
      <c r="L33" s="26">
        <f>G33-F33</f>
        <v>84.876440000000059</v>
      </c>
      <c r="M33" s="26">
        <f>G33/E33*100</f>
        <v>18.304777500000004</v>
      </c>
      <c r="N33" s="26">
        <f>G33-D33</f>
        <v>72.355440000000073</v>
      </c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/>
      <c r="EQ33" s="42"/>
      <c r="ER33" s="42"/>
      <c r="ES33" s="42"/>
      <c r="ET33" s="42"/>
      <c r="EU33" s="42"/>
      <c r="EV33" s="42"/>
      <c r="EW33" s="42"/>
      <c r="EX33" s="42"/>
      <c r="EY33" s="42"/>
      <c r="EZ33" s="42"/>
      <c r="FA33" s="42"/>
      <c r="FB33" s="42"/>
      <c r="FC33" s="42"/>
    </row>
    <row r="34" spans="1:256" s="29" customFormat="1" ht="32.25" hidden="1" x14ac:dyDescent="0.3">
      <c r="A34" s="13" t="s">
        <v>31</v>
      </c>
      <c r="B34" s="19">
        <v>18030100</v>
      </c>
      <c r="C34" s="10">
        <v>1002.8</v>
      </c>
      <c r="D34" s="17">
        <v>171.36199999999999</v>
      </c>
      <c r="E34" s="17">
        <v>1250</v>
      </c>
      <c r="F34" s="17">
        <v>163</v>
      </c>
      <c r="G34" s="17">
        <f>[1]Квітень!$BR$57/1000</f>
        <v>178.14826000000005</v>
      </c>
      <c r="H34" s="17">
        <v>-100</v>
      </c>
      <c r="I34" s="17"/>
      <c r="J34" s="17"/>
      <c r="K34" s="18">
        <f>G34/F34*100</f>
        <v>109.29341104294481</v>
      </c>
      <c r="L34" s="18">
        <f>G34-F34</f>
        <v>15.14826000000005</v>
      </c>
      <c r="M34" s="18">
        <f>G34/E34*100</f>
        <v>14.251860800000005</v>
      </c>
      <c r="N34" s="18">
        <f>G34-D34</f>
        <v>6.7862600000000555</v>
      </c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</row>
    <row r="35" spans="1:256" s="29" customFormat="1" ht="32.25" hidden="1" x14ac:dyDescent="0.3">
      <c r="A35" s="46" t="s">
        <v>32</v>
      </c>
      <c r="B35" s="19">
        <v>18030200</v>
      </c>
      <c r="C35" s="10">
        <v>290.7</v>
      </c>
      <c r="D35" s="17">
        <v>49.158999999999999</v>
      </c>
      <c r="E35" s="17">
        <v>350</v>
      </c>
      <c r="F35" s="17">
        <v>45</v>
      </c>
      <c r="G35" s="17">
        <f>[1]Квітень!$BR$58/1000</f>
        <v>114.72817999999999</v>
      </c>
      <c r="H35" s="17">
        <v>-50</v>
      </c>
      <c r="I35" s="17"/>
      <c r="J35" s="17"/>
      <c r="K35" s="18">
        <f>G35/F35*100</f>
        <v>254.9515111111111</v>
      </c>
      <c r="L35" s="18">
        <f>G35-F35</f>
        <v>69.728179999999995</v>
      </c>
      <c r="M35" s="18">
        <f>G35/E35*100</f>
        <v>32.77948</v>
      </c>
      <c r="N35" s="18">
        <f>G35-D35</f>
        <v>65.569179999999989</v>
      </c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</row>
    <row r="36" spans="1:256" s="43" customFormat="1" ht="48.75" hidden="1" x14ac:dyDescent="0.35">
      <c r="A36" s="47" t="s">
        <v>33</v>
      </c>
      <c r="B36" s="24">
        <v>18040000</v>
      </c>
      <c r="C36" s="25"/>
      <c r="D36" s="26"/>
      <c r="E36" s="26"/>
      <c r="F36" s="26"/>
      <c r="G36" s="26">
        <f>[1]Квітень!$BR$59/1000</f>
        <v>0.2102</v>
      </c>
      <c r="H36" s="26"/>
      <c r="I36" s="26"/>
      <c r="J36" s="26"/>
      <c r="K36" s="18"/>
      <c r="L36" s="18">
        <f>G36-F36</f>
        <v>0.2102</v>
      </c>
      <c r="M36" s="18"/>
      <c r="N36" s="26">
        <f>G36-D36</f>
        <v>0.2102</v>
      </c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2"/>
      <c r="CG36" s="42"/>
      <c r="CH36" s="42"/>
      <c r="CI36" s="42"/>
      <c r="CJ36" s="42"/>
      <c r="CK36" s="42"/>
      <c r="CL36" s="42"/>
      <c r="CM36" s="42"/>
      <c r="CN36" s="42"/>
      <c r="CO36" s="42"/>
      <c r="CP36" s="42"/>
      <c r="CQ36" s="42"/>
      <c r="CR36" s="42"/>
      <c r="CS36" s="42"/>
      <c r="CT36" s="42"/>
      <c r="CU36" s="42"/>
      <c r="CV36" s="42"/>
      <c r="CW36" s="42"/>
      <c r="CX36" s="42"/>
      <c r="CY36" s="42"/>
      <c r="CZ36" s="42"/>
      <c r="DA36" s="42"/>
      <c r="DB36" s="42"/>
      <c r="DC36" s="42"/>
      <c r="DD36" s="42"/>
      <c r="DE36" s="42"/>
      <c r="DF36" s="42"/>
      <c r="DG36" s="42"/>
      <c r="DH36" s="42"/>
      <c r="DI36" s="42"/>
      <c r="DJ36" s="42"/>
      <c r="DK36" s="42"/>
      <c r="DL36" s="42"/>
      <c r="DM36" s="42"/>
      <c r="DN36" s="42"/>
      <c r="DO36" s="42"/>
      <c r="DP36" s="42"/>
      <c r="DQ36" s="42"/>
      <c r="DR36" s="42"/>
      <c r="DS36" s="42"/>
      <c r="DT36" s="42"/>
      <c r="DU36" s="42"/>
      <c r="DV36" s="42"/>
      <c r="DW36" s="42"/>
      <c r="DX36" s="42"/>
      <c r="DY36" s="42"/>
      <c r="DZ36" s="42"/>
      <c r="EA36" s="42"/>
      <c r="EB36" s="42"/>
      <c r="EC36" s="42"/>
      <c r="ED36" s="42"/>
      <c r="EE36" s="42"/>
      <c r="EF36" s="42"/>
      <c r="EG36" s="42"/>
      <c r="EH36" s="42"/>
      <c r="EI36" s="42"/>
      <c r="EJ36" s="42"/>
      <c r="EK36" s="42"/>
      <c r="EL36" s="42"/>
      <c r="EM36" s="42"/>
      <c r="EN36" s="42"/>
      <c r="EO36" s="42"/>
      <c r="EP36" s="42"/>
      <c r="EQ36" s="42"/>
      <c r="ER36" s="42"/>
      <c r="ES36" s="42"/>
      <c r="ET36" s="42"/>
      <c r="EU36" s="42"/>
      <c r="EV36" s="42"/>
      <c r="EW36" s="42"/>
      <c r="EX36" s="42"/>
      <c r="EY36" s="42"/>
      <c r="EZ36" s="42"/>
      <c r="FA36" s="42"/>
      <c r="FB36" s="42"/>
      <c r="FC36" s="42"/>
    </row>
    <row r="37" spans="1:256" s="43" customFormat="1" ht="19.5" x14ac:dyDescent="0.35">
      <c r="A37" s="48" t="s">
        <v>34</v>
      </c>
      <c r="B37" s="24">
        <v>18050000</v>
      </c>
      <c r="C37" s="26">
        <f t="shared" ref="C37:H37" si="13">C38+C40+C41+C39+C42</f>
        <v>258094.3</v>
      </c>
      <c r="D37" s="26">
        <f t="shared" si="13"/>
        <v>90297.938550000006</v>
      </c>
      <c r="E37" s="26">
        <f t="shared" si="13"/>
        <v>323640</v>
      </c>
      <c r="F37" s="26">
        <f t="shared" si="13"/>
        <v>99340</v>
      </c>
      <c r="G37" s="26">
        <f t="shared" si="13"/>
        <v>95365.004399999976</v>
      </c>
      <c r="H37" s="26">
        <f t="shared" si="13"/>
        <v>-3500</v>
      </c>
      <c r="I37" s="26">
        <f t="shared" ref="I37" si="14">I38+I40+I41+I39+I42</f>
        <v>0</v>
      </c>
      <c r="J37" s="26"/>
      <c r="K37" s="18">
        <f>G37/F37*100</f>
        <v>95.998595127843743</v>
      </c>
      <c r="L37" s="18">
        <f>G37-F37</f>
        <v>-3974.9956000000238</v>
      </c>
      <c r="M37" s="18">
        <f>G37/E37*100</f>
        <v>29.466383759733027</v>
      </c>
      <c r="N37" s="26">
        <f>G37-D37</f>
        <v>5067.0658499999699</v>
      </c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42"/>
      <c r="BU37" s="42"/>
      <c r="BV37" s="42"/>
      <c r="BW37" s="42"/>
      <c r="BX37" s="42"/>
      <c r="BY37" s="42"/>
      <c r="BZ37" s="42"/>
      <c r="CA37" s="42"/>
      <c r="CB37" s="42"/>
      <c r="CC37" s="42"/>
      <c r="CD37" s="42"/>
      <c r="CE37" s="42"/>
      <c r="CF37" s="42"/>
      <c r="CG37" s="42"/>
      <c r="CH37" s="42"/>
      <c r="CI37" s="42"/>
      <c r="CJ37" s="42"/>
      <c r="CK37" s="42"/>
      <c r="CL37" s="42"/>
      <c r="CM37" s="42"/>
      <c r="CN37" s="42"/>
      <c r="CO37" s="42"/>
      <c r="CP37" s="42"/>
      <c r="CQ37" s="42"/>
      <c r="CR37" s="42"/>
      <c r="CS37" s="42"/>
      <c r="CT37" s="42"/>
      <c r="CU37" s="42"/>
      <c r="CV37" s="42"/>
      <c r="CW37" s="42"/>
      <c r="CX37" s="42"/>
      <c r="CY37" s="42"/>
      <c r="CZ37" s="42"/>
      <c r="DA37" s="42"/>
      <c r="DB37" s="42"/>
      <c r="DC37" s="42"/>
      <c r="DD37" s="42"/>
      <c r="DE37" s="42"/>
      <c r="DF37" s="42"/>
      <c r="DG37" s="42"/>
      <c r="DH37" s="42"/>
      <c r="DI37" s="42"/>
      <c r="DJ37" s="42"/>
      <c r="DK37" s="42"/>
      <c r="DL37" s="42"/>
      <c r="DM37" s="42"/>
      <c r="DN37" s="42"/>
      <c r="DO37" s="42"/>
      <c r="DP37" s="42"/>
      <c r="DQ37" s="42"/>
      <c r="DR37" s="42"/>
      <c r="DS37" s="42"/>
      <c r="DT37" s="42"/>
      <c r="DU37" s="42"/>
      <c r="DV37" s="42"/>
      <c r="DW37" s="42"/>
      <c r="DX37" s="42"/>
      <c r="DY37" s="42"/>
      <c r="DZ37" s="42"/>
      <c r="EA37" s="42"/>
      <c r="EB37" s="42"/>
      <c r="EC37" s="42"/>
      <c r="ED37" s="42"/>
      <c r="EE37" s="42"/>
      <c r="EF37" s="42"/>
      <c r="EG37" s="42"/>
      <c r="EH37" s="42"/>
      <c r="EI37" s="42"/>
      <c r="EJ37" s="42"/>
      <c r="EK37" s="42"/>
      <c r="EL37" s="42"/>
      <c r="EM37" s="42"/>
      <c r="EN37" s="42"/>
      <c r="EO37" s="42"/>
      <c r="EP37" s="42"/>
      <c r="EQ37" s="42"/>
      <c r="ER37" s="42"/>
      <c r="ES37" s="42"/>
      <c r="ET37" s="42"/>
      <c r="EU37" s="42"/>
      <c r="EV37" s="42"/>
      <c r="EW37" s="42"/>
      <c r="EX37" s="42"/>
      <c r="EY37" s="42"/>
      <c r="EZ37" s="42"/>
      <c r="FA37" s="42"/>
      <c r="FB37" s="42"/>
      <c r="FC37" s="42"/>
    </row>
    <row r="38" spans="1:256" s="22" customFormat="1" ht="31.5" hidden="1" x14ac:dyDescent="0.3">
      <c r="A38" s="49" t="s">
        <v>35</v>
      </c>
      <c r="B38" s="50">
        <v>18050100</v>
      </c>
      <c r="C38" s="17"/>
      <c r="D38" s="17"/>
      <c r="E38" s="17"/>
      <c r="F38" s="17"/>
      <c r="G38" s="17"/>
      <c r="H38" s="17"/>
      <c r="I38" s="17"/>
      <c r="J38" s="17"/>
      <c r="K38" s="18"/>
      <c r="L38" s="18">
        <f>G38-F38</f>
        <v>0</v>
      </c>
      <c r="M38" s="18" t="e">
        <f>G38/E38*100</f>
        <v>#DIV/0!</v>
      </c>
      <c r="N38" s="26">
        <f>G38-D38</f>
        <v>0</v>
      </c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34"/>
      <c r="DS38" s="34"/>
      <c r="DT38" s="34"/>
      <c r="DU38" s="34"/>
      <c r="DV38" s="34"/>
      <c r="DW38" s="34"/>
      <c r="DX38" s="34"/>
      <c r="DY38" s="34"/>
      <c r="DZ38" s="34"/>
      <c r="EA38" s="34"/>
      <c r="EB38" s="34"/>
      <c r="EC38" s="34"/>
      <c r="ED38" s="34"/>
      <c r="EE38" s="34"/>
      <c r="EF38" s="34"/>
      <c r="EG38" s="34"/>
      <c r="EH38" s="34"/>
      <c r="EI38" s="34"/>
      <c r="EJ38" s="34"/>
      <c r="EK38" s="34"/>
      <c r="EL38" s="34"/>
      <c r="EM38" s="34"/>
      <c r="EN38" s="34"/>
      <c r="EO38" s="34"/>
      <c r="EP38" s="34"/>
      <c r="EQ38" s="34"/>
      <c r="ER38" s="34"/>
      <c r="ES38" s="34"/>
      <c r="ET38" s="34"/>
      <c r="EU38" s="34"/>
      <c r="EV38" s="34"/>
      <c r="EW38" s="34"/>
      <c r="EX38" s="34"/>
      <c r="EY38" s="34"/>
      <c r="EZ38" s="34"/>
      <c r="FA38" s="34"/>
      <c r="FB38" s="34"/>
      <c r="FC38" s="34"/>
      <c r="FD38" s="29"/>
      <c r="FE38" s="29"/>
      <c r="FF38" s="29"/>
      <c r="FG38" s="29"/>
      <c r="FH38" s="29"/>
      <c r="FI38" s="29"/>
      <c r="FJ38" s="29"/>
      <c r="FK38" s="29"/>
      <c r="FL38" s="29"/>
      <c r="FM38" s="29"/>
      <c r="FN38" s="29"/>
      <c r="FO38" s="29"/>
      <c r="FP38" s="29"/>
      <c r="FQ38" s="29"/>
      <c r="FR38" s="29"/>
      <c r="FS38" s="29"/>
      <c r="FT38" s="29"/>
      <c r="FU38" s="29"/>
      <c r="FV38" s="29"/>
      <c r="FW38" s="29"/>
      <c r="FX38" s="29"/>
      <c r="FY38" s="29"/>
      <c r="FZ38" s="29"/>
      <c r="GA38" s="29"/>
      <c r="GB38" s="29"/>
      <c r="GC38" s="29"/>
      <c r="GD38" s="29"/>
      <c r="GE38" s="29"/>
      <c r="GF38" s="29"/>
      <c r="GG38" s="29"/>
      <c r="GH38" s="29"/>
      <c r="GI38" s="29"/>
      <c r="GJ38" s="29"/>
      <c r="GK38" s="29"/>
      <c r="GL38" s="29"/>
      <c r="GM38" s="29"/>
      <c r="GN38" s="29"/>
      <c r="GO38" s="29"/>
      <c r="GP38" s="29"/>
      <c r="GQ38" s="29"/>
      <c r="GR38" s="29"/>
      <c r="GS38" s="29"/>
      <c r="GT38" s="29"/>
      <c r="GU38" s="29"/>
      <c r="GV38" s="29"/>
      <c r="GW38" s="29"/>
      <c r="GX38" s="29"/>
      <c r="GY38" s="29"/>
      <c r="GZ38" s="29"/>
      <c r="HA38" s="29"/>
      <c r="HB38" s="29"/>
      <c r="HC38" s="29"/>
      <c r="HD38" s="29"/>
      <c r="HE38" s="29"/>
      <c r="HF38" s="29"/>
      <c r="HG38" s="29"/>
      <c r="HH38" s="29"/>
      <c r="HI38" s="29"/>
      <c r="HJ38" s="29"/>
      <c r="HK38" s="29"/>
      <c r="HL38" s="29"/>
      <c r="HM38" s="29"/>
      <c r="HN38" s="29"/>
      <c r="HO38" s="29"/>
      <c r="HP38" s="29"/>
      <c r="HQ38" s="29"/>
      <c r="HR38" s="29"/>
      <c r="HS38" s="29"/>
      <c r="HT38" s="29"/>
      <c r="HU38" s="29"/>
      <c r="HV38" s="29"/>
      <c r="HW38" s="29"/>
      <c r="HX38" s="29"/>
      <c r="HY38" s="29"/>
      <c r="HZ38" s="29"/>
      <c r="IA38" s="29"/>
      <c r="IB38" s="29"/>
      <c r="IC38" s="29"/>
      <c r="ID38" s="29"/>
      <c r="IE38" s="29"/>
      <c r="IF38" s="29"/>
      <c r="IG38" s="29"/>
      <c r="IH38" s="29"/>
      <c r="II38" s="29"/>
      <c r="IJ38" s="29"/>
      <c r="IK38" s="29"/>
      <c r="IL38" s="29"/>
      <c r="IM38" s="29"/>
      <c r="IN38" s="29"/>
      <c r="IO38" s="29"/>
      <c r="IP38" s="29"/>
      <c r="IQ38" s="29"/>
      <c r="IR38" s="29"/>
      <c r="IS38" s="29"/>
      <c r="IT38" s="29"/>
      <c r="IU38" s="29"/>
      <c r="IV38" s="29"/>
    </row>
    <row r="39" spans="1:256" s="4" customFormat="1" ht="31.5" hidden="1" x14ac:dyDescent="0.3">
      <c r="A39" s="49" t="s">
        <v>36</v>
      </c>
      <c r="B39" s="50">
        <v>18050200</v>
      </c>
      <c r="C39" s="17"/>
      <c r="D39" s="17"/>
      <c r="E39" s="17"/>
      <c r="F39" s="17"/>
      <c r="G39" s="17"/>
      <c r="H39" s="17"/>
      <c r="I39" s="17"/>
      <c r="J39" s="17"/>
      <c r="K39" s="18"/>
      <c r="L39" s="18">
        <f>G39-F39</f>
        <v>0</v>
      </c>
      <c r="M39" s="18" t="e">
        <f>G39/E39*100</f>
        <v>#DIV/0!</v>
      </c>
      <c r="N39" s="26">
        <f>G39-D39</f>
        <v>0</v>
      </c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4"/>
      <c r="DQ39" s="34"/>
      <c r="DR39" s="34"/>
      <c r="DS39" s="34"/>
      <c r="DT39" s="34"/>
      <c r="DU39" s="34"/>
      <c r="DV39" s="34"/>
      <c r="DW39" s="34"/>
      <c r="DX39" s="34"/>
      <c r="DY39" s="34"/>
      <c r="DZ39" s="34"/>
      <c r="EA39" s="34"/>
      <c r="EB39" s="34"/>
      <c r="EC39" s="34"/>
      <c r="ED39" s="34"/>
      <c r="EE39" s="34"/>
      <c r="EF39" s="34"/>
      <c r="EG39" s="34"/>
      <c r="EH39" s="34"/>
      <c r="EI39" s="34"/>
      <c r="EJ39" s="34"/>
      <c r="EK39" s="34"/>
      <c r="EL39" s="34"/>
      <c r="EM39" s="34"/>
      <c r="EN39" s="34"/>
      <c r="EO39" s="34"/>
      <c r="EP39" s="34"/>
      <c r="EQ39" s="34"/>
      <c r="ER39" s="34"/>
      <c r="ES39" s="34"/>
      <c r="ET39" s="34"/>
      <c r="EU39" s="34"/>
      <c r="EV39" s="34"/>
      <c r="EW39" s="34"/>
      <c r="EX39" s="34"/>
      <c r="EY39" s="34"/>
      <c r="EZ39" s="34"/>
      <c r="FA39" s="34"/>
      <c r="FB39" s="34"/>
      <c r="FC39" s="34"/>
      <c r="FD39" s="29"/>
      <c r="FE39" s="29"/>
      <c r="FF39" s="29"/>
      <c r="FG39" s="29"/>
      <c r="FH39" s="29"/>
      <c r="FI39" s="29"/>
      <c r="FJ39" s="29"/>
      <c r="FK39" s="29"/>
      <c r="FL39" s="29"/>
      <c r="FM39" s="29"/>
      <c r="FN39" s="29"/>
      <c r="FO39" s="29"/>
      <c r="FP39" s="29"/>
      <c r="FQ39" s="29"/>
      <c r="FR39" s="29"/>
      <c r="FS39" s="29"/>
      <c r="FT39" s="29"/>
      <c r="FU39" s="29"/>
      <c r="FV39" s="29"/>
      <c r="FW39" s="29"/>
      <c r="FX39" s="29"/>
      <c r="FY39" s="29"/>
      <c r="FZ39" s="29"/>
      <c r="GA39" s="29"/>
      <c r="GB39" s="29"/>
      <c r="GC39" s="29"/>
      <c r="GD39" s="29"/>
      <c r="GE39" s="29"/>
      <c r="GF39" s="29"/>
      <c r="GG39" s="29"/>
      <c r="GH39" s="29"/>
      <c r="GI39" s="29"/>
      <c r="GJ39" s="29"/>
      <c r="GK39" s="29"/>
      <c r="GL39" s="29"/>
      <c r="GM39" s="29"/>
      <c r="GN39" s="29"/>
      <c r="GO39" s="29"/>
      <c r="GP39" s="29"/>
      <c r="GQ39" s="29"/>
      <c r="GR39" s="29"/>
      <c r="GS39" s="29"/>
      <c r="GT39" s="29"/>
      <c r="GU39" s="29"/>
      <c r="GV39" s="29"/>
      <c r="GW39" s="29"/>
      <c r="GX39" s="29"/>
      <c r="GY39" s="29"/>
      <c r="GZ39" s="29"/>
      <c r="HA39" s="29"/>
      <c r="HB39" s="29"/>
      <c r="HC39" s="29"/>
      <c r="HD39" s="29"/>
      <c r="HE39" s="29"/>
      <c r="HF39" s="29"/>
      <c r="HG39" s="29"/>
      <c r="HH39" s="29"/>
      <c r="HI39" s="29"/>
      <c r="HJ39" s="29"/>
      <c r="HK39" s="29"/>
      <c r="HL39" s="29"/>
      <c r="HM39" s="29"/>
      <c r="HN39" s="29"/>
      <c r="HO39" s="29"/>
      <c r="HP39" s="29"/>
      <c r="HQ39" s="29"/>
      <c r="HR39" s="29"/>
      <c r="HS39" s="29"/>
      <c r="HT39" s="29"/>
      <c r="HU39" s="29"/>
      <c r="HV39" s="29"/>
      <c r="HW39" s="29"/>
      <c r="HX39" s="29"/>
      <c r="HY39" s="29"/>
      <c r="HZ39" s="29"/>
      <c r="IA39" s="29"/>
      <c r="IB39" s="29"/>
      <c r="IC39" s="29"/>
      <c r="ID39" s="29"/>
      <c r="IE39" s="29"/>
      <c r="IF39" s="29"/>
      <c r="IG39" s="29"/>
      <c r="IH39" s="29"/>
      <c r="II39" s="29"/>
      <c r="IJ39" s="29"/>
      <c r="IK39" s="29"/>
      <c r="IL39" s="29"/>
      <c r="IM39" s="29"/>
      <c r="IN39" s="29"/>
      <c r="IO39" s="29"/>
      <c r="IP39" s="29"/>
      <c r="IQ39" s="29"/>
      <c r="IR39" s="29"/>
      <c r="IS39" s="29"/>
      <c r="IT39" s="29"/>
      <c r="IU39" s="29"/>
      <c r="IV39" s="29"/>
    </row>
    <row r="40" spans="1:256" s="4" customFormat="1" hidden="1" x14ac:dyDescent="0.3">
      <c r="A40" s="37" t="s">
        <v>37</v>
      </c>
      <c r="B40" s="19">
        <v>18050300</v>
      </c>
      <c r="C40" s="10">
        <v>51858.8</v>
      </c>
      <c r="D40" s="17">
        <v>17932.026000000002</v>
      </c>
      <c r="E40" s="17">
        <v>60500</v>
      </c>
      <c r="F40" s="17">
        <v>18300</v>
      </c>
      <c r="G40" s="17">
        <f>[1]Квітень!$BR$78/1000</f>
        <v>16097.34971</v>
      </c>
      <c r="H40" s="17">
        <v>-500</v>
      </c>
      <c r="I40" s="17"/>
      <c r="J40" s="17"/>
      <c r="K40" s="18">
        <f>G40/F40*100</f>
        <v>87.963659617486343</v>
      </c>
      <c r="L40" s="18">
        <f>G40-F40</f>
        <v>-2202.6502899999996</v>
      </c>
      <c r="M40" s="18">
        <f>G40/E40*100</f>
        <v>26.607189603305788</v>
      </c>
      <c r="N40" s="18">
        <f>G40-D40</f>
        <v>-1834.6762900000012</v>
      </c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  <c r="CO40" s="21"/>
      <c r="CP40" s="21"/>
      <c r="CQ40" s="21"/>
      <c r="CR40" s="21"/>
      <c r="CS40" s="21"/>
      <c r="CT40" s="21"/>
      <c r="CU40" s="21"/>
      <c r="CV40" s="21"/>
      <c r="CW40" s="21"/>
      <c r="CX40" s="21"/>
      <c r="CY40" s="21"/>
      <c r="CZ40" s="21"/>
      <c r="DA40" s="21"/>
      <c r="DB40" s="21"/>
      <c r="DC40" s="21"/>
      <c r="DD40" s="21"/>
      <c r="DE40" s="21"/>
      <c r="DF40" s="21"/>
      <c r="DG40" s="21"/>
      <c r="DH40" s="21"/>
      <c r="DI40" s="21"/>
      <c r="DJ40" s="21"/>
      <c r="DK40" s="21"/>
      <c r="DL40" s="21"/>
      <c r="DM40" s="21"/>
      <c r="DN40" s="21"/>
      <c r="DO40" s="21"/>
      <c r="DP40" s="21"/>
      <c r="DQ40" s="21"/>
      <c r="DR40" s="21"/>
      <c r="DS40" s="21"/>
      <c r="DT40" s="21"/>
      <c r="DU40" s="21"/>
      <c r="DV40" s="21"/>
      <c r="DW40" s="21"/>
      <c r="DX40" s="21"/>
      <c r="DY40" s="21"/>
      <c r="DZ40" s="21"/>
      <c r="EA40" s="21"/>
      <c r="EB40" s="21"/>
      <c r="EC40" s="21"/>
      <c r="ED40" s="21"/>
      <c r="EE40" s="21"/>
      <c r="EF40" s="21"/>
      <c r="EG40" s="21"/>
      <c r="EH40" s="21"/>
      <c r="EI40" s="21"/>
      <c r="EJ40" s="21"/>
      <c r="EK40" s="21"/>
      <c r="EL40" s="21"/>
      <c r="EM40" s="21"/>
      <c r="EN40" s="21"/>
      <c r="EO40" s="21"/>
      <c r="EP40" s="21"/>
      <c r="EQ40" s="21"/>
      <c r="ER40" s="21"/>
      <c r="ES40" s="21"/>
      <c r="ET40" s="21"/>
      <c r="EU40" s="21"/>
      <c r="EV40" s="21"/>
      <c r="EW40" s="21"/>
      <c r="EX40" s="21"/>
      <c r="EY40" s="21"/>
      <c r="EZ40" s="21"/>
      <c r="FA40" s="21"/>
      <c r="FB40" s="21"/>
      <c r="FC40" s="21"/>
      <c r="FD40" s="22"/>
      <c r="FE40" s="22"/>
      <c r="FF40" s="22"/>
      <c r="FG40" s="22"/>
      <c r="FH40" s="22"/>
      <c r="FI40" s="22"/>
      <c r="FJ40" s="22"/>
      <c r="FK40" s="22"/>
      <c r="FL40" s="22"/>
      <c r="FM40" s="22"/>
      <c r="FN40" s="22"/>
      <c r="FO40" s="22"/>
      <c r="FP40" s="22"/>
      <c r="FQ40" s="22"/>
      <c r="FR40" s="22"/>
      <c r="FS40" s="22"/>
      <c r="FT40" s="22"/>
      <c r="FU40" s="22"/>
      <c r="FV40" s="22"/>
      <c r="FW40" s="22"/>
      <c r="FX40" s="22"/>
      <c r="FY40" s="22"/>
      <c r="FZ40" s="22"/>
      <c r="GA40" s="22"/>
      <c r="GB40" s="22"/>
      <c r="GC40" s="22"/>
      <c r="GD40" s="22"/>
      <c r="GE40" s="22"/>
      <c r="GF40" s="22"/>
      <c r="GG40" s="22"/>
      <c r="GH40" s="22"/>
      <c r="GI40" s="22"/>
      <c r="GJ40" s="22"/>
      <c r="GK40" s="22"/>
      <c r="GL40" s="22"/>
      <c r="GM40" s="22"/>
      <c r="GN40" s="22"/>
      <c r="GO40" s="22"/>
      <c r="GP40" s="22"/>
      <c r="GQ40" s="22"/>
      <c r="GR40" s="22"/>
      <c r="GS40" s="22"/>
      <c r="GT40" s="22"/>
      <c r="GU40" s="22"/>
      <c r="GV40" s="22"/>
      <c r="GW40" s="22"/>
      <c r="GX40" s="22"/>
      <c r="GY40" s="22"/>
      <c r="GZ40" s="22"/>
      <c r="HA40" s="22"/>
      <c r="HB40" s="22"/>
      <c r="HC40" s="22"/>
      <c r="HD40" s="22"/>
      <c r="HE40" s="22"/>
      <c r="HF40" s="22"/>
      <c r="HG40" s="22"/>
      <c r="HH40" s="22"/>
      <c r="HI40" s="22"/>
      <c r="HJ40" s="22"/>
      <c r="HK40" s="22"/>
      <c r="HL40" s="22"/>
      <c r="HM40" s="22"/>
      <c r="HN40" s="22"/>
      <c r="HO40" s="22"/>
      <c r="HP40" s="22"/>
      <c r="HQ40" s="22"/>
      <c r="HR40" s="22"/>
      <c r="HS40" s="22"/>
      <c r="HT40" s="22"/>
      <c r="HU40" s="22"/>
      <c r="HV40" s="22"/>
      <c r="HW40" s="22"/>
      <c r="HX40" s="22"/>
      <c r="HY40" s="22"/>
      <c r="HZ40" s="22"/>
      <c r="IA40" s="22"/>
      <c r="IB40" s="22"/>
      <c r="IC40" s="22"/>
      <c r="ID40" s="22"/>
      <c r="IE40" s="22"/>
      <c r="IF40" s="22"/>
      <c r="IG40" s="22"/>
      <c r="IH40" s="22"/>
      <c r="II40" s="22"/>
      <c r="IJ40" s="22"/>
      <c r="IK40" s="22"/>
      <c r="IL40" s="22"/>
      <c r="IM40" s="22"/>
      <c r="IN40" s="22"/>
      <c r="IO40" s="22"/>
      <c r="IP40" s="22"/>
      <c r="IQ40" s="22"/>
      <c r="IR40" s="22"/>
      <c r="IS40" s="22"/>
      <c r="IT40" s="22"/>
      <c r="IU40" s="22"/>
      <c r="IV40" s="22"/>
    </row>
    <row r="41" spans="1:256" s="4" customFormat="1" hidden="1" x14ac:dyDescent="0.3">
      <c r="A41" s="37" t="s">
        <v>38</v>
      </c>
      <c r="B41" s="19">
        <v>18050400</v>
      </c>
      <c r="C41" s="10">
        <v>206235.5</v>
      </c>
      <c r="D41" s="17">
        <v>72366.498000000007</v>
      </c>
      <c r="E41" s="17">
        <v>263090</v>
      </c>
      <c r="F41" s="17">
        <v>81040</v>
      </c>
      <c r="G41" s="17">
        <f>[1]Квітень!$BR$79/1000</f>
        <v>79217.947429999986</v>
      </c>
      <c r="H41" s="17">
        <v>-3000</v>
      </c>
      <c r="I41" s="17"/>
      <c r="J41" s="17"/>
      <c r="K41" s="18">
        <f>G41/F41*100</f>
        <v>97.751662672754179</v>
      </c>
      <c r="L41" s="18">
        <f>G41-F41</f>
        <v>-1822.0525700000144</v>
      </c>
      <c r="M41" s="18">
        <f>G41/E41*100</f>
        <v>30.110588555247247</v>
      </c>
      <c r="N41" s="18">
        <f>G41-D41</f>
        <v>6851.4494299999787</v>
      </c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  <c r="CO41" s="21"/>
      <c r="CP41" s="21"/>
      <c r="CQ41" s="21"/>
      <c r="CR41" s="21"/>
      <c r="CS41" s="21"/>
      <c r="CT41" s="21"/>
      <c r="CU41" s="21"/>
      <c r="CV41" s="21"/>
      <c r="CW41" s="21"/>
      <c r="CX41" s="21"/>
      <c r="CY41" s="21"/>
      <c r="CZ41" s="21"/>
      <c r="DA41" s="21"/>
      <c r="DB41" s="21"/>
      <c r="DC41" s="21"/>
      <c r="DD41" s="21"/>
      <c r="DE41" s="21"/>
      <c r="DF41" s="21"/>
      <c r="DG41" s="21"/>
      <c r="DH41" s="21"/>
      <c r="DI41" s="21"/>
      <c r="DJ41" s="21"/>
      <c r="DK41" s="21"/>
      <c r="DL41" s="21"/>
      <c r="DM41" s="21"/>
      <c r="DN41" s="21"/>
      <c r="DO41" s="21"/>
      <c r="DP41" s="21"/>
      <c r="DQ41" s="21"/>
      <c r="DR41" s="21"/>
      <c r="DS41" s="21"/>
      <c r="DT41" s="21"/>
      <c r="DU41" s="21"/>
      <c r="DV41" s="21"/>
      <c r="DW41" s="21"/>
      <c r="DX41" s="21"/>
      <c r="DY41" s="21"/>
      <c r="DZ41" s="21"/>
      <c r="EA41" s="21"/>
      <c r="EB41" s="21"/>
      <c r="EC41" s="21"/>
      <c r="ED41" s="21"/>
      <c r="EE41" s="21"/>
      <c r="EF41" s="21"/>
      <c r="EG41" s="21"/>
      <c r="EH41" s="21"/>
      <c r="EI41" s="21"/>
      <c r="EJ41" s="21"/>
      <c r="EK41" s="21"/>
      <c r="EL41" s="21"/>
      <c r="EM41" s="21"/>
      <c r="EN41" s="21"/>
      <c r="EO41" s="21"/>
      <c r="EP41" s="21"/>
      <c r="EQ41" s="21"/>
      <c r="ER41" s="21"/>
      <c r="ES41" s="21"/>
      <c r="ET41" s="21"/>
      <c r="EU41" s="21"/>
      <c r="EV41" s="21"/>
      <c r="EW41" s="21"/>
      <c r="EX41" s="21"/>
      <c r="EY41" s="21"/>
      <c r="EZ41" s="21"/>
      <c r="FA41" s="21"/>
      <c r="FB41" s="21"/>
      <c r="FC41" s="21"/>
      <c r="FD41" s="22"/>
      <c r="FE41" s="22"/>
      <c r="FF41" s="22"/>
      <c r="FG41" s="22"/>
      <c r="FH41" s="22"/>
      <c r="FI41" s="22"/>
      <c r="FJ41" s="22"/>
      <c r="FK41" s="22"/>
      <c r="FL41" s="22"/>
      <c r="FM41" s="22"/>
      <c r="FN41" s="22"/>
      <c r="FO41" s="22"/>
      <c r="FP41" s="22"/>
      <c r="FQ41" s="22"/>
      <c r="FR41" s="22"/>
      <c r="FS41" s="22"/>
      <c r="FT41" s="22"/>
      <c r="FU41" s="22"/>
      <c r="FV41" s="22"/>
      <c r="FW41" s="22"/>
      <c r="FX41" s="22"/>
      <c r="FY41" s="22"/>
      <c r="FZ41" s="22"/>
      <c r="GA41" s="22"/>
      <c r="GB41" s="22"/>
      <c r="GC41" s="22"/>
      <c r="GD41" s="22"/>
      <c r="GE41" s="22"/>
      <c r="GF41" s="22"/>
      <c r="GG41" s="22"/>
      <c r="GH41" s="22"/>
      <c r="GI41" s="22"/>
      <c r="GJ41" s="22"/>
      <c r="GK41" s="22"/>
      <c r="GL41" s="22"/>
      <c r="GM41" s="22"/>
      <c r="GN41" s="22"/>
      <c r="GO41" s="22"/>
      <c r="GP41" s="22"/>
      <c r="GQ41" s="22"/>
      <c r="GR41" s="22"/>
      <c r="GS41" s="22"/>
      <c r="GT41" s="22"/>
      <c r="GU41" s="22"/>
      <c r="GV41" s="22"/>
      <c r="GW41" s="22"/>
      <c r="GX41" s="22"/>
      <c r="GY41" s="22"/>
      <c r="GZ41" s="22"/>
      <c r="HA41" s="22"/>
      <c r="HB41" s="22"/>
      <c r="HC41" s="22"/>
      <c r="HD41" s="22"/>
      <c r="HE41" s="22"/>
      <c r="HF41" s="22"/>
      <c r="HG41" s="22"/>
      <c r="HH41" s="22"/>
      <c r="HI41" s="22"/>
      <c r="HJ41" s="22"/>
      <c r="HK41" s="22"/>
      <c r="HL41" s="22"/>
      <c r="HM41" s="22"/>
      <c r="HN41" s="22"/>
      <c r="HO41" s="22"/>
      <c r="HP41" s="22"/>
      <c r="HQ41" s="22"/>
      <c r="HR41" s="22"/>
      <c r="HS41" s="22"/>
      <c r="HT41" s="22"/>
      <c r="HU41" s="22"/>
      <c r="HV41" s="22"/>
      <c r="HW41" s="22"/>
      <c r="HX41" s="22"/>
      <c r="HY41" s="22"/>
      <c r="HZ41" s="22"/>
      <c r="IA41" s="22"/>
      <c r="IB41" s="22"/>
      <c r="IC41" s="22"/>
      <c r="ID41" s="22"/>
      <c r="IE41" s="22"/>
      <c r="IF41" s="22"/>
      <c r="IG41" s="22"/>
      <c r="IH41" s="22"/>
      <c r="II41" s="22"/>
      <c r="IJ41" s="22"/>
      <c r="IK41" s="22"/>
      <c r="IL41" s="22"/>
      <c r="IM41" s="22"/>
      <c r="IN41" s="22"/>
      <c r="IO41" s="22"/>
      <c r="IP41" s="22"/>
      <c r="IQ41" s="22"/>
      <c r="IR41" s="22"/>
      <c r="IS41" s="22"/>
      <c r="IT41" s="22"/>
      <c r="IU41" s="22"/>
      <c r="IV41" s="22"/>
    </row>
    <row r="42" spans="1:256" s="4" customFormat="1" ht="79.5" hidden="1" x14ac:dyDescent="0.3">
      <c r="A42" s="51" t="s">
        <v>39</v>
      </c>
      <c r="B42" s="19">
        <v>18050500</v>
      </c>
      <c r="C42" s="10"/>
      <c r="D42" s="142">
        <v>-0.58545000000000003</v>
      </c>
      <c r="E42" s="17">
        <v>50</v>
      </c>
      <c r="F42" s="17"/>
      <c r="G42" s="17">
        <f>[1]Квітень!$BR$80/1000</f>
        <v>49.707259999999998</v>
      </c>
      <c r="H42" s="17"/>
      <c r="I42" s="17"/>
      <c r="J42" s="17"/>
      <c r="K42" s="18"/>
      <c r="L42" s="18"/>
      <c r="M42" s="18">
        <f>G42/E42*100</f>
        <v>99.414519999999996</v>
      </c>
      <c r="N42" s="18">
        <f>G42-D42</f>
        <v>50.29271</v>
      </c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  <c r="CO42" s="21"/>
      <c r="CP42" s="21"/>
      <c r="CQ42" s="21"/>
      <c r="CR42" s="21"/>
      <c r="CS42" s="21"/>
      <c r="CT42" s="21"/>
      <c r="CU42" s="21"/>
      <c r="CV42" s="21"/>
      <c r="CW42" s="21"/>
      <c r="CX42" s="21"/>
      <c r="CY42" s="21"/>
      <c r="CZ42" s="21"/>
      <c r="DA42" s="21"/>
      <c r="DB42" s="21"/>
      <c r="DC42" s="21"/>
      <c r="DD42" s="21"/>
      <c r="DE42" s="21"/>
      <c r="DF42" s="21"/>
      <c r="DG42" s="21"/>
      <c r="DH42" s="21"/>
      <c r="DI42" s="21"/>
      <c r="DJ42" s="21"/>
      <c r="DK42" s="21"/>
      <c r="DL42" s="21"/>
      <c r="DM42" s="21"/>
      <c r="DN42" s="21"/>
      <c r="DO42" s="21"/>
      <c r="DP42" s="21"/>
      <c r="DQ42" s="21"/>
      <c r="DR42" s="21"/>
      <c r="DS42" s="21"/>
      <c r="DT42" s="21"/>
      <c r="DU42" s="21"/>
      <c r="DV42" s="21"/>
      <c r="DW42" s="21"/>
      <c r="DX42" s="21"/>
      <c r="DY42" s="21"/>
      <c r="DZ42" s="21"/>
      <c r="EA42" s="21"/>
      <c r="EB42" s="21"/>
      <c r="EC42" s="21"/>
      <c r="ED42" s="21"/>
      <c r="EE42" s="21"/>
      <c r="EF42" s="21"/>
      <c r="EG42" s="21"/>
      <c r="EH42" s="21"/>
      <c r="EI42" s="21"/>
      <c r="EJ42" s="21"/>
      <c r="EK42" s="21"/>
      <c r="EL42" s="21"/>
      <c r="EM42" s="21"/>
      <c r="EN42" s="21"/>
      <c r="EO42" s="21"/>
      <c r="EP42" s="21"/>
      <c r="EQ42" s="21"/>
      <c r="ER42" s="21"/>
      <c r="ES42" s="21"/>
      <c r="ET42" s="21"/>
      <c r="EU42" s="21"/>
      <c r="EV42" s="21"/>
      <c r="EW42" s="21"/>
      <c r="EX42" s="21"/>
      <c r="EY42" s="21"/>
      <c r="EZ42" s="21"/>
      <c r="FA42" s="21"/>
      <c r="FB42" s="21"/>
      <c r="FC42" s="21"/>
      <c r="FD42" s="22"/>
      <c r="FE42" s="22"/>
      <c r="FF42" s="22"/>
      <c r="FG42" s="22"/>
      <c r="FH42" s="22"/>
      <c r="FI42" s="22"/>
      <c r="FJ42" s="22"/>
      <c r="FK42" s="22"/>
      <c r="FL42" s="22"/>
      <c r="FM42" s="22"/>
      <c r="FN42" s="22"/>
      <c r="FO42" s="22"/>
      <c r="FP42" s="22"/>
      <c r="FQ42" s="22"/>
      <c r="FR42" s="22"/>
      <c r="FS42" s="22"/>
      <c r="FT42" s="22"/>
      <c r="FU42" s="22"/>
      <c r="FV42" s="22"/>
      <c r="FW42" s="22"/>
      <c r="FX42" s="22"/>
      <c r="FY42" s="22"/>
      <c r="FZ42" s="22"/>
      <c r="GA42" s="22"/>
      <c r="GB42" s="22"/>
      <c r="GC42" s="22"/>
      <c r="GD42" s="22"/>
      <c r="GE42" s="22"/>
      <c r="GF42" s="22"/>
      <c r="GG42" s="22"/>
      <c r="GH42" s="22"/>
      <c r="GI42" s="22"/>
      <c r="GJ42" s="22"/>
      <c r="GK42" s="22"/>
      <c r="GL42" s="22"/>
      <c r="GM42" s="22"/>
      <c r="GN42" s="22"/>
      <c r="GO42" s="22"/>
      <c r="GP42" s="22"/>
      <c r="GQ42" s="22"/>
      <c r="GR42" s="22"/>
      <c r="GS42" s="22"/>
      <c r="GT42" s="22"/>
      <c r="GU42" s="22"/>
      <c r="GV42" s="22"/>
      <c r="GW42" s="22"/>
      <c r="GX42" s="22"/>
      <c r="GY42" s="22"/>
      <c r="GZ42" s="22"/>
      <c r="HA42" s="22"/>
      <c r="HB42" s="22"/>
      <c r="HC42" s="22"/>
      <c r="HD42" s="22"/>
      <c r="HE42" s="22"/>
      <c r="HF42" s="22"/>
      <c r="HG42" s="22"/>
      <c r="HH42" s="22"/>
      <c r="HI42" s="22"/>
      <c r="HJ42" s="22"/>
      <c r="HK42" s="22"/>
      <c r="HL42" s="22"/>
      <c r="HM42" s="22"/>
      <c r="HN42" s="22"/>
      <c r="HO42" s="22"/>
      <c r="HP42" s="22"/>
      <c r="HQ42" s="22"/>
      <c r="HR42" s="22"/>
      <c r="HS42" s="22"/>
      <c r="HT42" s="22"/>
      <c r="HU42" s="22"/>
      <c r="HV42" s="22"/>
      <c r="HW42" s="22"/>
      <c r="HX42" s="22"/>
      <c r="HY42" s="22"/>
      <c r="HZ42" s="22"/>
      <c r="IA42" s="22"/>
      <c r="IB42" s="22"/>
      <c r="IC42" s="22"/>
      <c r="ID42" s="22"/>
      <c r="IE42" s="22"/>
      <c r="IF42" s="22"/>
      <c r="IG42" s="22"/>
      <c r="IH42" s="22"/>
      <c r="II42" s="22"/>
      <c r="IJ42" s="22"/>
      <c r="IK42" s="22"/>
      <c r="IL42" s="22"/>
      <c r="IM42" s="22"/>
      <c r="IN42" s="22"/>
      <c r="IO42" s="22"/>
      <c r="IP42" s="22"/>
      <c r="IQ42" s="22"/>
      <c r="IR42" s="22"/>
      <c r="IS42" s="22"/>
      <c r="IT42" s="22"/>
      <c r="IU42" s="22"/>
      <c r="IV42" s="22"/>
    </row>
    <row r="43" spans="1:256" s="4" customFormat="1" ht="32.25" hidden="1" x14ac:dyDescent="0.3">
      <c r="A43" s="52" t="s">
        <v>40</v>
      </c>
      <c r="B43" s="19">
        <v>19090000</v>
      </c>
      <c r="C43" s="10"/>
      <c r="D43" s="17"/>
      <c r="E43" s="17"/>
      <c r="F43" s="17"/>
      <c r="G43" s="17"/>
      <c r="H43" s="17"/>
      <c r="I43" s="17"/>
      <c r="J43" s="17"/>
      <c r="K43" s="18" t="e">
        <f>G43/F43*100</f>
        <v>#DIV/0!</v>
      </c>
      <c r="L43" s="18"/>
      <c r="M43" s="18" t="e">
        <f>G43/E43*100</f>
        <v>#DIV/0!</v>
      </c>
      <c r="N43" s="18">
        <f>G43-D43</f>
        <v>0</v>
      </c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  <c r="CQ43" s="21"/>
      <c r="CR43" s="21"/>
      <c r="CS43" s="21"/>
      <c r="CT43" s="21"/>
      <c r="CU43" s="21"/>
      <c r="CV43" s="21"/>
      <c r="CW43" s="21"/>
      <c r="CX43" s="21"/>
      <c r="CY43" s="21"/>
      <c r="CZ43" s="21"/>
      <c r="DA43" s="21"/>
      <c r="DB43" s="21"/>
      <c r="DC43" s="21"/>
      <c r="DD43" s="21"/>
      <c r="DE43" s="21"/>
      <c r="DF43" s="21"/>
      <c r="DG43" s="21"/>
      <c r="DH43" s="21"/>
      <c r="DI43" s="21"/>
      <c r="DJ43" s="21"/>
      <c r="DK43" s="21"/>
      <c r="DL43" s="21"/>
      <c r="DM43" s="21"/>
      <c r="DN43" s="21"/>
      <c r="DO43" s="21"/>
      <c r="DP43" s="21"/>
      <c r="DQ43" s="21"/>
      <c r="DR43" s="21"/>
      <c r="DS43" s="21"/>
      <c r="DT43" s="21"/>
      <c r="DU43" s="21"/>
      <c r="DV43" s="21"/>
      <c r="DW43" s="21"/>
      <c r="DX43" s="21"/>
      <c r="DY43" s="21"/>
      <c r="DZ43" s="21"/>
      <c r="EA43" s="21"/>
      <c r="EB43" s="21"/>
      <c r="EC43" s="21"/>
      <c r="ED43" s="21"/>
      <c r="EE43" s="21"/>
      <c r="EF43" s="21"/>
      <c r="EG43" s="21"/>
      <c r="EH43" s="21"/>
      <c r="EI43" s="21"/>
      <c r="EJ43" s="21"/>
      <c r="EK43" s="21"/>
      <c r="EL43" s="21"/>
      <c r="EM43" s="21"/>
      <c r="EN43" s="21"/>
      <c r="EO43" s="21"/>
      <c r="EP43" s="21"/>
      <c r="EQ43" s="21"/>
      <c r="ER43" s="21"/>
      <c r="ES43" s="21"/>
      <c r="ET43" s="21"/>
      <c r="EU43" s="21"/>
      <c r="EV43" s="21"/>
      <c r="EW43" s="21"/>
      <c r="EX43" s="21"/>
      <c r="EY43" s="21"/>
      <c r="EZ43" s="21"/>
      <c r="FA43" s="21"/>
      <c r="FB43" s="21"/>
      <c r="FC43" s="21"/>
      <c r="FD43" s="22"/>
      <c r="FE43" s="22"/>
      <c r="FF43" s="22"/>
      <c r="FG43" s="22"/>
      <c r="FH43" s="22"/>
      <c r="FI43" s="22"/>
      <c r="FJ43" s="22"/>
      <c r="FK43" s="22"/>
      <c r="FL43" s="22"/>
      <c r="FM43" s="22"/>
      <c r="FN43" s="22"/>
      <c r="FO43" s="22"/>
      <c r="FP43" s="22"/>
      <c r="FQ43" s="22"/>
      <c r="FR43" s="22"/>
      <c r="FS43" s="22"/>
      <c r="FT43" s="22"/>
      <c r="FU43" s="22"/>
      <c r="FV43" s="22"/>
      <c r="FW43" s="22"/>
      <c r="FX43" s="22"/>
      <c r="FY43" s="22"/>
      <c r="FZ43" s="22"/>
      <c r="GA43" s="22"/>
      <c r="GB43" s="22"/>
      <c r="GC43" s="22"/>
      <c r="GD43" s="22"/>
      <c r="GE43" s="22"/>
      <c r="GF43" s="22"/>
      <c r="GG43" s="22"/>
      <c r="GH43" s="22"/>
      <c r="GI43" s="22"/>
      <c r="GJ43" s="22"/>
      <c r="GK43" s="22"/>
      <c r="GL43" s="22"/>
      <c r="GM43" s="22"/>
      <c r="GN43" s="22"/>
      <c r="GO43" s="22"/>
      <c r="GP43" s="22"/>
      <c r="GQ43" s="22"/>
      <c r="GR43" s="22"/>
      <c r="GS43" s="22"/>
      <c r="GT43" s="22"/>
      <c r="GU43" s="22"/>
      <c r="GV43" s="22"/>
      <c r="GW43" s="22"/>
      <c r="GX43" s="22"/>
      <c r="GY43" s="22"/>
      <c r="GZ43" s="22"/>
      <c r="HA43" s="22"/>
      <c r="HB43" s="22"/>
      <c r="HC43" s="22"/>
      <c r="HD43" s="22"/>
      <c r="HE43" s="22"/>
      <c r="HF43" s="22"/>
      <c r="HG43" s="22"/>
      <c r="HH43" s="22"/>
      <c r="HI43" s="22"/>
      <c r="HJ43" s="22"/>
      <c r="HK43" s="22"/>
      <c r="HL43" s="22"/>
      <c r="HM43" s="22"/>
      <c r="HN43" s="22"/>
      <c r="HO43" s="22"/>
      <c r="HP43" s="22"/>
      <c r="HQ43" s="22"/>
      <c r="HR43" s="22"/>
      <c r="HS43" s="22"/>
      <c r="HT43" s="22"/>
      <c r="HU43" s="22"/>
      <c r="HV43" s="22"/>
      <c r="HW43" s="22"/>
      <c r="HX43" s="22"/>
      <c r="HY43" s="22"/>
      <c r="HZ43" s="22"/>
      <c r="IA43" s="22"/>
      <c r="IB43" s="22"/>
      <c r="IC43" s="22"/>
      <c r="ID43" s="22"/>
      <c r="IE43" s="22"/>
      <c r="IF43" s="22"/>
      <c r="IG43" s="22"/>
      <c r="IH43" s="22"/>
      <c r="II43" s="22"/>
      <c r="IJ43" s="22"/>
      <c r="IK43" s="22"/>
      <c r="IL43" s="22"/>
      <c r="IM43" s="22"/>
      <c r="IN43" s="22"/>
      <c r="IO43" s="22"/>
      <c r="IP43" s="22"/>
      <c r="IQ43" s="22"/>
      <c r="IR43" s="22"/>
      <c r="IS43" s="22"/>
      <c r="IT43" s="22"/>
      <c r="IU43" s="22"/>
      <c r="IV43" s="22"/>
    </row>
    <row r="44" spans="1:256" s="4" customFormat="1" ht="48" x14ac:dyDescent="0.3">
      <c r="A44" s="44" t="s">
        <v>41</v>
      </c>
      <c r="B44" s="45">
        <v>21010300</v>
      </c>
      <c r="C44" s="9">
        <v>1.6</v>
      </c>
      <c r="D44" s="17">
        <v>5.0000000000000001E-3</v>
      </c>
      <c r="E44" s="17">
        <v>3</v>
      </c>
      <c r="F44" s="17"/>
      <c r="G44" s="17">
        <f>[1]Квітень!$BR$88/1000</f>
        <v>0.21</v>
      </c>
      <c r="H44" s="17"/>
      <c r="I44" s="17"/>
      <c r="J44" s="17"/>
      <c r="K44" s="18"/>
      <c r="L44" s="18">
        <f>G44-F44</f>
        <v>0.21</v>
      </c>
      <c r="M44" s="18">
        <f>G44/E44*100</f>
        <v>6.9999999999999991</v>
      </c>
      <c r="N44" s="18">
        <f>G44-D44</f>
        <v>0.20499999999999999</v>
      </c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</row>
    <row r="45" spans="1:256" s="4" customFormat="1" ht="48" x14ac:dyDescent="0.3">
      <c r="A45" s="44" t="s">
        <v>42</v>
      </c>
      <c r="B45" s="45">
        <v>21050000</v>
      </c>
      <c r="C45" s="9">
        <v>985.5</v>
      </c>
      <c r="D45" s="17">
        <v>801.37</v>
      </c>
      <c r="E45" s="17"/>
      <c r="F45" s="17"/>
      <c r="G45" s="17">
        <f>[1]Квітень!$BR$89/1000</f>
        <v>0</v>
      </c>
      <c r="H45" s="17"/>
      <c r="I45" s="17"/>
      <c r="J45" s="17"/>
      <c r="K45" s="18"/>
      <c r="L45" s="18">
        <f>G45-F45</f>
        <v>0</v>
      </c>
      <c r="M45" s="18"/>
      <c r="N45" s="18">
        <f>G45-D45</f>
        <v>-801.37</v>
      </c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</row>
    <row r="46" spans="1:256" s="4" customFormat="1" x14ac:dyDescent="0.3">
      <c r="A46" s="44" t="s">
        <v>43</v>
      </c>
      <c r="B46" s="45">
        <v>21080500</v>
      </c>
      <c r="C46" s="9">
        <v>82.3</v>
      </c>
      <c r="D46" s="17">
        <v>7.9610000000000003</v>
      </c>
      <c r="E46" s="17">
        <v>97</v>
      </c>
      <c r="F46" s="17">
        <v>10</v>
      </c>
      <c r="G46" s="17">
        <f>[1]Квітень!$BR$90/1000</f>
        <v>248.02849000000006</v>
      </c>
      <c r="H46" s="17"/>
      <c r="I46" s="17"/>
      <c r="J46" s="17"/>
      <c r="K46" s="18"/>
      <c r="L46" s="18">
        <f>G46-F46</f>
        <v>238.02849000000006</v>
      </c>
      <c r="M46" s="18">
        <f>G46/E46*100</f>
        <v>255.69947422680417</v>
      </c>
      <c r="N46" s="18">
        <f>G46-D46</f>
        <v>240.06749000000005</v>
      </c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</row>
    <row r="47" spans="1:256" s="4" customFormat="1" ht="63.75" x14ac:dyDescent="0.3">
      <c r="A47" s="44" t="s">
        <v>44</v>
      </c>
      <c r="B47" s="45">
        <v>21080900</v>
      </c>
      <c r="C47" s="9"/>
      <c r="D47" s="17">
        <v>1E-3</v>
      </c>
      <c r="E47" s="17"/>
      <c r="F47" s="17"/>
      <c r="G47" s="17">
        <f>[1]Квітень!$BR$91/1000</f>
        <v>0.61102000000000001</v>
      </c>
      <c r="H47" s="17"/>
      <c r="I47" s="17"/>
      <c r="J47" s="17"/>
      <c r="K47" s="18"/>
      <c r="L47" s="18">
        <f>G47-F47</f>
        <v>0.61102000000000001</v>
      </c>
      <c r="M47" s="18"/>
      <c r="N47" s="18">
        <f>G47-D47</f>
        <v>0.61002000000000001</v>
      </c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</row>
    <row r="48" spans="1:256" s="4" customFormat="1" x14ac:dyDescent="0.3">
      <c r="A48" s="44" t="s">
        <v>45</v>
      </c>
      <c r="B48" s="45">
        <v>21081100</v>
      </c>
      <c r="C48" s="9">
        <v>1485.5</v>
      </c>
      <c r="D48" s="17">
        <v>329.714</v>
      </c>
      <c r="E48" s="17">
        <v>2200</v>
      </c>
      <c r="F48" s="17">
        <v>620</v>
      </c>
      <c r="G48" s="17">
        <f>[1]Квітень!$BR$92/1000</f>
        <v>615.72923000000003</v>
      </c>
      <c r="H48" s="17">
        <v>-100</v>
      </c>
      <c r="I48" s="17"/>
      <c r="J48" s="17"/>
      <c r="K48" s="18">
        <f>G48/F48*100</f>
        <v>99.311166129032259</v>
      </c>
      <c r="L48" s="18">
        <f>G48-F48</f>
        <v>-4.2707699999999704</v>
      </c>
      <c r="M48" s="18">
        <f>G48/E48*100</f>
        <v>27.987692272727273</v>
      </c>
      <c r="N48" s="18">
        <f>G48-D48</f>
        <v>286.01523000000003</v>
      </c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</row>
    <row r="49" spans="1:256" s="4" customFormat="1" ht="63" x14ac:dyDescent="0.3">
      <c r="A49" s="53" t="s">
        <v>46</v>
      </c>
      <c r="B49" s="45">
        <v>21081500</v>
      </c>
      <c r="C49" s="9">
        <v>507.2</v>
      </c>
      <c r="D49" s="17">
        <v>109.383</v>
      </c>
      <c r="E49" s="17">
        <v>600</v>
      </c>
      <c r="F49" s="17">
        <v>150</v>
      </c>
      <c r="G49" s="17">
        <f>[1]Квітень!$BR$93/1000</f>
        <v>105.37523</v>
      </c>
      <c r="H49" s="17"/>
      <c r="I49" s="17"/>
      <c r="J49" s="17"/>
      <c r="K49" s="18">
        <f>G49/F49*100</f>
        <v>70.25015333333333</v>
      </c>
      <c r="L49" s="18">
        <f>G49-F49</f>
        <v>-44.624769999999998</v>
      </c>
      <c r="M49" s="18">
        <f>G49/E49*100</f>
        <v>17.562538333333332</v>
      </c>
      <c r="N49" s="18">
        <f>G49-D49</f>
        <v>-4.0077699999999936</v>
      </c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</row>
    <row r="50" spans="1:256" s="4" customFormat="1" ht="78.75" hidden="1" x14ac:dyDescent="0.3">
      <c r="A50" s="53" t="s">
        <v>47</v>
      </c>
      <c r="B50" s="45">
        <v>22010200</v>
      </c>
      <c r="C50" s="9"/>
      <c r="D50" s="17"/>
      <c r="E50" s="17"/>
      <c r="F50" s="17"/>
      <c r="G50" s="17"/>
      <c r="H50" s="17"/>
      <c r="I50" s="17"/>
      <c r="J50" s="17"/>
      <c r="K50" s="18"/>
      <c r="L50" s="18"/>
      <c r="M50" s="18"/>
      <c r="N50" s="18">
        <f>G50-D50</f>
        <v>0</v>
      </c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</row>
    <row r="51" spans="1:256" s="4" customFormat="1" ht="47.25" x14ac:dyDescent="0.3">
      <c r="A51" s="54" t="s">
        <v>48</v>
      </c>
      <c r="B51" s="45">
        <v>22010300</v>
      </c>
      <c r="C51" s="9">
        <v>1240.2</v>
      </c>
      <c r="D51" s="17">
        <v>388.541</v>
      </c>
      <c r="E51" s="17">
        <v>1400</v>
      </c>
      <c r="F51" s="17">
        <v>430</v>
      </c>
      <c r="G51" s="17">
        <f>[1]Квітень!$BR$94/1000</f>
        <v>284.3818</v>
      </c>
      <c r="H51" s="17"/>
      <c r="I51" s="17"/>
      <c r="J51" s="17"/>
      <c r="K51" s="18">
        <f>G51/F51*100</f>
        <v>66.135302325581392</v>
      </c>
      <c r="L51" s="18">
        <f>G51-F51</f>
        <v>-145.6182</v>
      </c>
      <c r="M51" s="18">
        <f>G51/E51*100</f>
        <v>20.312985714285713</v>
      </c>
      <c r="N51" s="18">
        <f>G51-D51</f>
        <v>-104.1592</v>
      </c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</row>
    <row r="52" spans="1:256" s="4" customFormat="1" x14ac:dyDescent="0.3">
      <c r="A52" s="44" t="s">
        <v>49</v>
      </c>
      <c r="B52" s="45">
        <v>22012500</v>
      </c>
      <c r="C52" s="9">
        <v>30304.6</v>
      </c>
      <c r="D52" s="17">
        <v>10390.334999999999</v>
      </c>
      <c r="E52" s="17">
        <v>22000</v>
      </c>
      <c r="F52" s="17">
        <v>7200</v>
      </c>
      <c r="G52" s="17">
        <f>[1]Квітень!$BR$95/1000</f>
        <v>5362.9210499999999</v>
      </c>
      <c r="H52" s="17">
        <v>-1400</v>
      </c>
      <c r="I52" s="17"/>
      <c r="J52" s="17"/>
      <c r="K52" s="18">
        <f>G52/F52*100</f>
        <v>74.485014583333324</v>
      </c>
      <c r="L52" s="18">
        <f>G52-F52</f>
        <v>-1837.0789500000001</v>
      </c>
      <c r="M52" s="18">
        <f>G52/E52*100</f>
        <v>24.376913863636361</v>
      </c>
      <c r="N52" s="18">
        <f>G52-D52</f>
        <v>-5027.4139499999992</v>
      </c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</row>
    <row r="53" spans="1:256" s="4" customFormat="1" ht="32.25" x14ac:dyDescent="0.3">
      <c r="A53" s="55" t="s">
        <v>50</v>
      </c>
      <c r="B53" s="56">
        <v>22012600</v>
      </c>
      <c r="C53" s="57">
        <v>983.2</v>
      </c>
      <c r="D53" s="16">
        <v>333.64</v>
      </c>
      <c r="E53" s="16">
        <v>1400</v>
      </c>
      <c r="F53" s="16">
        <v>420</v>
      </c>
      <c r="G53" s="16">
        <f>[1]Квітень!$BR$96/1000</f>
        <v>346.81140000000005</v>
      </c>
      <c r="H53" s="16">
        <v>-100</v>
      </c>
      <c r="I53" s="16"/>
      <c r="J53" s="16"/>
      <c r="K53" s="18">
        <f>G53/F53*100</f>
        <v>82.574142857142874</v>
      </c>
      <c r="L53" s="18">
        <f>G53-F53</f>
        <v>-73.188599999999951</v>
      </c>
      <c r="M53" s="18">
        <f>G53/E53*100</f>
        <v>24.77224285714286</v>
      </c>
      <c r="N53" s="18">
        <f>G53-D53</f>
        <v>13.171400000000062</v>
      </c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</row>
    <row r="54" spans="1:256" s="29" customFormat="1" ht="110.25" x14ac:dyDescent="0.3">
      <c r="A54" s="58" t="s">
        <v>51</v>
      </c>
      <c r="B54" s="56">
        <v>22012900</v>
      </c>
      <c r="C54" s="57">
        <v>111.7</v>
      </c>
      <c r="D54" s="16">
        <v>13.6</v>
      </c>
      <c r="E54" s="16">
        <v>150</v>
      </c>
      <c r="F54" s="16">
        <v>30</v>
      </c>
      <c r="G54" s="16">
        <f>[1]Квітень!$BR$97/1000</f>
        <v>19.11</v>
      </c>
      <c r="H54" s="16"/>
      <c r="I54" s="16"/>
      <c r="J54" s="16"/>
      <c r="K54" s="18">
        <f>G54/F54*100</f>
        <v>63.7</v>
      </c>
      <c r="L54" s="18">
        <f>G54-F54</f>
        <v>-10.89</v>
      </c>
      <c r="M54" s="18">
        <f>G54/E54*100</f>
        <v>12.739999999999998</v>
      </c>
      <c r="N54" s="18">
        <f>G54-D54</f>
        <v>5.51</v>
      </c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</row>
    <row r="55" spans="1:256" s="4" customFormat="1" ht="63" x14ac:dyDescent="0.3">
      <c r="A55" s="49" t="s">
        <v>52</v>
      </c>
      <c r="B55" s="45">
        <v>22080400</v>
      </c>
      <c r="C55" s="9">
        <v>15947.5</v>
      </c>
      <c r="D55" s="17">
        <v>5000</v>
      </c>
      <c r="E55" s="17">
        <v>15550</v>
      </c>
      <c r="F55" s="17">
        <v>4950</v>
      </c>
      <c r="G55" s="17">
        <f>[1]Квітень!$BR$99/1000</f>
        <v>4450</v>
      </c>
      <c r="H55" s="17"/>
      <c r="I55" s="17"/>
      <c r="J55" s="17"/>
      <c r="K55" s="18">
        <f>G55/F55*100</f>
        <v>89.898989898989896</v>
      </c>
      <c r="L55" s="18">
        <f>G55-F55</f>
        <v>-500</v>
      </c>
      <c r="M55" s="18">
        <f>G55/E55*100</f>
        <v>28.617363344051448</v>
      </c>
      <c r="N55" s="18">
        <f>G55-D55</f>
        <v>-550</v>
      </c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</row>
    <row r="56" spans="1:256" s="22" customFormat="1" x14ac:dyDescent="0.3">
      <c r="A56" s="49" t="s">
        <v>53</v>
      </c>
      <c r="B56" s="45">
        <v>22090000</v>
      </c>
      <c r="C56" s="9">
        <v>972.1</v>
      </c>
      <c r="D56" s="17">
        <v>249.161</v>
      </c>
      <c r="E56" s="17">
        <v>1101</v>
      </c>
      <c r="F56" s="17">
        <v>253</v>
      </c>
      <c r="G56" s="17">
        <f>[1]Квітень!$BR$100/1000</f>
        <v>254.3879</v>
      </c>
      <c r="H56" s="17"/>
      <c r="I56" s="17"/>
      <c r="J56" s="17"/>
      <c r="K56" s="18">
        <f>G56/F56*100</f>
        <v>100.54857707509881</v>
      </c>
      <c r="L56" s="18">
        <f>G56-F56</f>
        <v>1.3879000000000019</v>
      </c>
      <c r="M56" s="18">
        <f>G56/E56*100</f>
        <v>23.105168029064487</v>
      </c>
      <c r="N56" s="18">
        <f>G56-D56</f>
        <v>5.2269000000000005</v>
      </c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</row>
    <row r="57" spans="1:256" s="4" customFormat="1" ht="32.25" hidden="1" x14ac:dyDescent="0.3">
      <c r="A57" s="44" t="s">
        <v>54</v>
      </c>
      <c r="B57" s="45">
        <v>24030000</v>
      </c>
      <c r="C57" s="9">
        <v>2.4</v>
      </c>
      <c r="D57" s="17"/>
      <c r="E57" s="17"/>
      <c r="F57" s="17"/>
      <c r="G57" s="17"/>
      <c r="H57" s="17"/>
      <c r="I57" s="17"/>
      <c r="J57" s="17"/>
      <c r="K57" s="18"/>
      <c r="L57" s="18">
        <f>G57-F57</f>
        <v>0</v>
      </c>
      <c r="M57" s="18"/>
      <c r="N57" s="18">
        <f>G57-D57</f>
        <v>0</v>
      </c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</row>
    <row r="58" spans="1:256" s="4" customFormat="1" ht="18" customHeight="1" x14ac:dyDescent="0.3">
      <c r="A58" s="44" t="s">
        <v>43</v>
      </c>
      <c r="B58" s="45" t="s">
        <v>55</v>
      </c>
      <c r="C58" s="9">
        <v>4483.2</v>
      </c>
      <c r="D58" s="59">
        <v>1635.1110000000001</v>
      </c>
      <c r="E58" s="17">
        <v>5600</v>
      </c>
      <c r="F58" s="17">
        <v>1650</v>
      </c>
      <c r="G58" s="59">
        <f>[1]Квітень!$BR$109/1000</f>
        <v>823.27289000000007</v>
      </c>
      <c r="H58" s="59">
        <v>-132</v>
      </c>
      <c r="I58" s="59"/>
      <c r="J58" s="59"/>
      <c r="K58" s="18">
        <f>G58/F58*100</f>
        <v>49.895326666666676</v>
      </c>
      <c r="L58" s="18">
        <f>G58-F58</f>
        <v>-826.72710999999993</v>
      </c>
      <c r="M58" s="18">
        <f>G58/E58*100</f>
        <v>14.701301607142858</v>
      </c>
      <c r="N58" s="18">
        <f>G58-D58</f>
        <v>-811.83811000000003</v>
      </c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</row>
    <row r="59" spans="1:256" s="29" customFormat="1" ht="32.25" x14ac:dyDescent="0.3">
      <c r="A59" s="60" t="s">
        <v>56</v>
      </c>
      <c r="B59" s="45"/>
      <c r="C59" s="9">
        <v>3177.8</v>
      </c>
      <c r="D59" s="61">
        <v>1046.671</v>
      </c>
      <c r="E59" s="17">
        <v>3500</v>
      </c>
      <c r="F59" s="17">
        <v>1050</v>
      </c>
      <c r="G59" s="61">
        <f>578.3+29+0.097+0.073+0.328+18.286+10.17116+2.13</f>
        <v>638.38515999999981</v>
      </c>
      <c r="H59" s="61">
        <v>-132</v>
      </c>
      <c r="I59" s="61"/>
      <c r="J59" s="61"/>
      <c r="K59" s="18">
        <f>G59/F59*100</f>
        <v>60.798586666666651</v>
      </c>
      <c r="L59" s="18">
        <f>G59-F59</f>
        <v>-411.61484000000019</v>
      </c>
      <c r="M59" s="18">
        <f>G59/E59*100</f>
        <v>18.239575999999992</v>
      </c>
      <c r="N59" s="18">
        <f>G59-D59</f>
        <v>-408.28584000000023</v>
      </c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</row>
    <row r="60" spans="1:256" s="29" customFormat="1" ht="78.75" x14ac:dyDescent="0.3">
      <c r="A60" s="62" t="s">
        <v>57</v>
      </c>
      <c r="B60" s="45">
        <v>24061900</v>
      </c>
      <c r="C60" s="9"/>
      <c r="D60" s="63"/>
      <c r="E60" s="17"/>
      <c r="F60" s="17"/>
      <c r="G60" s="61">
        <f>[1]Квітень!$BR$111/1000</f>
        <v>4.7569999999999997</v>
      </c>
      <c r="H60" s="61"/>
      <c r="I60" s="61"/>
      <c r="J60" s="61"/>
      <c r="K60" s="18"/>
      <c r="L60" s="18">
        <f>G60-F60</f>
        <v>4.7569999999999997</v>
      </c>
      <c r="M60" s="18"/>
      <c r="N60" s="18">
        <f>G60-D60</f>
        <v>4.7569999999999997</v>
      </c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</row>
    <row r="61" spans="1:256" s="29" customFormat="1" ht="145.5" customHeight="1" x14ac:dyDescent="0.3">
      <c r="A61" s="64" t="s">
        <v>58</v>
      </c>
      <c r="B61" s="45">
        <v>24062200</v>
      </c>
      <c r="C61" s="9">
        <v>1294.5</v>
      </c>
      <c r="D61" s="61">
        <v>277.392</v>
      </c>
      <c r="E61" s="17">
        <v>1900</v>
      </c>
      <c r="F61" s="17">
        <v>360</v>
      </c>
      <c r="G61" s="61">
        <f>[1]Квітень!$BR$113/1000</f>
        <v>340.16604000000001</v>
      </c>
      <c r="H61" s="61"/>
      <c r="I61" s="61"/>
      <c r="J61" s="61"/>
      <c r="K61" s="18">
        <f>G61/F61*100</f>
        <v>94.490566666666666</v>
      </c>
      <c r="L61" s="18">
        <f>G61-F61</f>
        <v>-19.83395999999999</v>
      </c>
      <c r="M61" s="18">
        <f>G61/E61*100</f>
        <v>17.903475789473685</v>
      </c>
      <c r="N61" s="18">
        <f>G61-D61</f>
        <v>62.774040000000014</v>
      </c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</row>
    <row r="62" spans="1:256" s="29" customFormat="1" ht="63" hidden="1" x14ac:dyDescent="0.3">
      <c r="A62" s="65" t="s">
        <v>59</v>
      </c>
      <c r="B62" s="45">
        <v>31010200</v>
      </c>
      <c r="C62" s="9">
        <v>18.5</v>
      </c>
      <c r="D62" s="17">
        <v>6.88</v>
      </c>
      <c r="E62" s="17"/>
      <c r="F62" s="17"/>
      <c r="G62" s="17">
        <f>[1]Квітень!$BR$114/1000</f>
        <v>0</v>
      </c>
      <c r="H62" s="17"/>
      <c r="I62" s="17"/>
      <c r="J62" s="17"/>
      <c r="K62" s="18"/>
      <c r="L62" s="18">
        <f>G62-F62</f>
        <v>0</v>
      </c>
      <c r="M62" s="18"/>
      <c r="N62" s="18">
        <f>G62-D62</f>
        <v>-6.88</v>
      </c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</row>
    <row r="63" spans="1:256" s="29" customFormat="1" ht="31.5" x14ac:dyDescent="0.3">
      <c r="A63" s="49" t="s">
        <v>60</v>
      </c>
      <c r="B63" s="45">
        <v>31020000</v>
      </c>
      <c r="C63" s="9">
        <v>0.1</v>
      </c>
      <c r="D63" s="17"/>
      <c r="E63" s="17"/>
      <c r="F63" s="17"/>
      <c r="G63" s="17">
        <f>[1]Квітень!$BR$115/1000</f>
        <v>0.35449999999999998</v>
      </c>
      <c r="H63" s="17"/>
      <c r="I63" s="17"/>
      <c r="J63" s="17"/>
      <c r="K63" s="18"/>
      <c r="L63" s="18">
        <f>G63-F63</f>
        <v>0.35449999999999998</v>
      </c>
      <c r="M63" s="18"/>
      <c r="N63" s="18">
        <f>G63-D63</f>
        <v>0.35449999999999998</v>
      </c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</row>
    <row r="64" spans="1:256" s="29" customFormat="1" x14ac:dyDescent="0.3">
      <c r="A64" s="66" t="s">
        <v>61</v>
      </c>
      <c r="B64" s="67"/>
      <c r="C64" s="68">
        <f>C5+C6+C7+C10+C14+C15+C43+C44+C45+C46+C47+C48+C49+C50+C51+C52+C53+C54+C55+C56+C57+C58+C60+C61+C62+C63+7</f>
        <v>1673078.7000000002</v>
      </c>
      <c r="D64" s="68">
        <f>D5+D6+D7+D9+D10+D14+D15+D43+D44+D45+D46+D47+D48+D49+D50+D51+D52+D53+D54+D55+D56+D57+D58+D60+D61+D62+D63</f>
        <v>530857.95455000002</v>
      </c>
      <c r="E64" s="68">
        <f>E5+E6+E7+E10+E14+E15+E43+E44+E45+E46+E47+E48+E49+E50+E51+E52+E53+E54+E55+E56+E57+E58+E60+E61+E62+E63</f>
        <v>2061682</v>
      </c>
      <c r="F64" s="68">
        <f>F5+F6+F7+F10+F14+F15+F43+F44+F45+F46+F47+F48+F49+F50+F51+F52+F53+F54+F55+F56+F57+F58+F60+F61+F62+F63</f>
        <v>592860</v>
      </c>
      <c r="G64" s="68">
        <f>G5+G6+G7+G9+G10+G14+G15+G43+G44+G45+G46+G47+G48+G49+G50+G51+G52+G53+G54+G55+G56+G57+G58+G60+G61+G62+G63</f>
        <v>571034.37598999997</v>
      </c>
      <c r="H64" s="68">
        <f>H5+H6+H7+H9+H10+H14+H15+H43+H44+H45+H46+H47+H48+H49+H50+H51+H52+H53+H54+H55+H56+H57+H58+H60+H61+H62+H63</f>
        <v>-8482</v>
      </c>
      <c r="I64" s="68">
        <f>H64/D64%</f>
        <v>-1.5977908830979199</v>
      </c>
      <c r="J64" s="68"/>
      <c r="K64" s="18">
        <f>G64/F64*100</f>
        <v>96.318587185844891</v>
      </c>
      <c r="L64" s="18">
        <f>G64-F64</f>
        <v>-21825.624010000029</v>
      </c>
      <c r="M64" s="18">
        <f>G64/E64*100</f>
        <v>27.697500195956504</v>
      </c>
      <c r="N64" s="18">
        <f>G64-D64</f>
        <v>40176.421439999947</v>
      </c>
      <c r="O64" s="34">
        <f>G64/D64%</f>
        <v>107.56820559919025</v>
      </c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  <c r="BF64" s="34"/>
      <c r="BG64" s="34"/>
      <c r="BH64" s="34"/>
      <c r="BI64" s="34"/>
      <c r="BJ64" s="34"/>
      <c r="BK64" s="34"/>
      <c r="BL64" s="34"/>
      <c r="BM64" s="34"/>
      <c r="BN64" s="34"/>
      <c r="BO64" s="34"/>
      <c r="BP64" s="34"/>
      <c r="BQ64" s="34"/>
      <c r="BR64" s="34"/>
      <c r="BS64" s="34"/>
      <c r="BT64" s="34"/>
      <c r="BU64" s="34"/>
      <c r="BV64" s="34"/>
      <c r="BW64" s="34"/>
      <c r="BX64" s="34"/>
      <c r="BY64" s="34"/>
      <c r="BZ64" s="34"/>
      <c r="CA64" s="34"/>
      <c r="CB64" s="34"/>
      <c r="CC64" s="34"/>
      <c r="CD64" s="34"/>
      <c r="CE64" s="34"/>
      <c r="CF64" s="34"/>
      <c r="CG64" s="34"/>
      <c r="CH64" s="34"/>
      <c r="CI64" s="34"/>
      <c r="CJ64" s="34"/>
      <c r="CK64" s="34"/>
      <c r="CL64" s="34"/>
      <c r="CM64" s="34"/>
      <c r="CN64" s="34"/>
      <c r="CO64" s="34"/>
      <c r="CP64" s="34"/>
      <c r="CQ64" s="34"/>
      <c r="CR64" s="34"/>
      <c r="CS64" s="34"/>
      <c r="CT64" s="34"/>
      <c r="CU64" s="34"/>
      <c r="CV64" s="34"/>
      <c r="CW64" s="34"/>
      <c r="CX64" s="34"/>
      <c r="CY64" s="34"/>
      <c r="CZ64" s="34"/>
      <c r="DA64" s="34"/>
      <c r="DB64" s="34"/>
      <c r="DC64" s="34"/>
      <c r="DD64" s="34"/>
      <c r="DE64" s="34"/>
      <c r="DF64" s="34"/>
      <c r="DG64" s="34"/>
      <c r="DH64" s="34"/>
      <c r="DI64" s="34"/>
      <c r="DJ64" s="34"/>
      <c r="DK64" s="34"/>
      <c r="DL64" s="34"/>
      <c r="DM64" s="34"/>
      <c r="DN64" s="34"/>
      <c r="DO64" s="34"/>
      <c r="DP64" s="34"/>
      <c r="DQ64" s="34"/>
      <c r="DR64" s="34"/>
      <c r="DS64" s="34"/>
      <c r="DT64" s="34"/>
      <c r="DU64" s="34"/>
      <c r="DV64" s="34"/>
      <c r="DW64" s="34"/>
      <c r="DX64" s="34"/>
      <c r="DY64" s="34"/>
      <c r="DZ64" s="34"/>
      <c r="EA64" s="34"/>
      <c r="EB64" s="34"/>
      <c r="EC64" s="34"/>
      <c r="ED64" s="34"/>
      <c r="EE64" s="34"/>
      <c r="EF64" s="34"/>
      <c r="EG64" s="34"/>
      <c r="EH64" s="34"/>
      <c r="EI64" s="34"/>
      <c r="EJ64" s="34"/>
      <c r="EK64" s="34"/>
      <c r="EL64" s="34"/>
      <c r="EM64" s="34"/>
      <c r="EN64" s="34"/>
      <c r="EO64" s="34"/>
      <c r="EP64" s="34"/>
      <c r="EQ64" s="34"/>
      <c r="ER64" s="34"/>
      <c r="ES64" s="34"/>
      <c r="ET64" s="34"/>
      <c r="EU64" s="34"/>
      <c r="EV64" s="34"/>
      <c r="EW64" s="34"/>
      <c r="EX64" s="34"/>
      <c r="EY64" s="34"/>
      <c r="EZ64" s="34"/>
      <c r="FA64" s="34"/>
      <c r="FB64" s="34"/>
      <c r="FC64" s="34"/>
    </row>
    <row r="65" spans="1:256" s="29" customFormat="1" x14ac:dyDescent="0.3">
      <c r="A65" s="69" t="s">
        <v>62</v>
      </c>
      <c r="B65" s="45"/>
      <c r="C65" s="9"/>
      <c r="D65" s="18"/>
      <c r="E65" s="20"/>
      <c r="F65" s="17"/>
      <c r="G65" s="18"/>
      <c r="H65" s="18"/>
      <c r="I65" s="18"/>
      <c r="J65" s="18"/>
      <c r="K65" s="18"/>
      <c r="L65" s="18"/>
      <c r="M65" s="18"/>
      <c r="N65" s="18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</row>
    <row r="66" spans="1:256" s="29" customFormat="1" ht="19.5" hidden="1" x14ac:dyDescent="0.3">
      <c r="A66" s="70" t="s">
        <v>63</v>
      </c>
      <c r="B66" s="45">
        <v>12020000</v>
      </c>
      <c r="C66" s="9">
        <v>98.5</v>
      </c>
      <c r="D66" s="17"/>
      <c r="E66" s="20"/>
      <c r="F66" s="17"/>
      <c r="G66" s="17"/>
      <c r="H66" s="17"/>
      <c r="I66" s="17"/>
      <c r="J66" s="17"/>
      <c r="K66" s="18"/>
      <c r="L66" s="26">
        <f>G66-F66</f>
        <v>0</v>
      </c>
      <c r="M66" s="26"/>
      <c r="N66" s="18">
        <f>G66-D66</f>
        <v>0</v>
      </c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</row>
    <row r="67" spans="1:256" s="4" customFormat="1" ht="60.75" hidden="1" customHeight="1" x14ac:dyDescent="0.3">
      <c r="A67" s="49" t="s">
        <v>64</v>
      </c>
      <c r="B67" s="45">
        <v>18041500</v>
      </c>
      <c r="C67" s="9"/>
      <c r="D67" s="17"/>
      <c r="E67" s="20"/>
      <c r="F67" s="17"/>
      <c r="G67" s="17"/>
      <c r="H67" s="17"/>
      <c r="I67" s="17"/>
      <c r="J67" s="17"/>
      <c r="K67" s="18"/>
      <c r="L67" s="26">
        <f>G67-F67</f>
        <v>0</v>
      </c>
      <c r="M67" s="26"/>
      <c r="N67" s="18">
        <f>G67-D67</f>
        <v>0</v>
      </c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</row>
    <row r="68" spans="1:256" s="4" customFormat="1" ht="19.5" x14ac:dyDescent="0.3">
      <c r="A68" s="71" t="s">
        <v>65</v>
      </c>
      <c r="B68" s="72">
        <v>19010000</v>
      </c>
      <c r="C68" s="73">
        <v>94</v>
      </c>
      <c r="D68" s="59">
        <v>41.308</v>
      </c>
      <c r="E68" s="59">
        <v>150</v>
      </c>
      <c r="F68" s="59">
        <v>120</v>
      </c>
      <c r="G68" s="59">
        <f>[1]Квітень!$BR$168/1000</f>
        <v>42.767319999999991</v>
      </c>
      <c r="H68" s="59"/>
      <c r="I68" s="59"/>
      <c r="J68" s="59"/>
      <c r="K68" s="18">
        <f>G68/F68*100</f>
        <v>35.639433333333329</v>
      </c>
      <c r="L68" s="26">
        <f>G68-F68</f>
        <v>-77.232680000000016</v>
      </c>
      <c r="M68" s="26">
        <f>G68/E68*100</f>
        <v>28.511546666666661</v>
      </c>
      <c r="N68" s="18">
        <f>G68-D68</f>
        <v>1.4593199999999911</v>
      </c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  <c r="CH68" s="21"/>
      <c r="CI68" s="21"/>
      <c r="CJ68" s="21"/>
      <c r="CK68" s="21"/>
      <c r="CL68" s="21"/>
      <c r="CM68" s="21"/>
      <c r="CN68" s="21"/>
      <c r="CO68" s="21"/>
      <c r="CP68" s="21"/>
      <c r="CQ68" s="21"/>
      <c r="CR68" s="21"/>
      <c r="CS68" s="21"/>
      <c r="CT68" s="21"/>
      <c r="CU68" s="21"/>
      <c r="CV68" s="21"/>
      <c r="CW68" s="21"/>
      <c r="CX68" s="21"/>
      <c r="CY68" s="21"/>
      <c r="CZ68" s="21"/>
      <c r="DA68" s="21"/>
      <c r="DB68" s="21"/>
      <c r="DC68" s="21"/>
      <c r="DD68" s="21"/>
      <c r="DE68" s="21"/>
      <c r="DF68" s="21"/>
      <c r="DG68" s="21"/>
      <c r="DH68" s="21"/>
      <c r="DI68" s="21"/>
      <c r="DJ68" s="21"/>
      <c r="DK68" s="21"/>
      <c r="DL68" s="21"/>
      <c r="DM68" s="21"/>
      <c r="DN68" s="21"/>
      <c r="DO68" s="21"/>
      <c r="DP68" s="21"/>
      <c r="DQ68" s="21"/>
      <c r="DR68" s="21"/>
      <c r="DS68" s="21"/>
      <c r="DT68" s="21"/>
      <c r="DU68" s="21"/>
      <c r="DV68" s="21"/>
      <c r="DW68" s="21"/>
      <c r="DX68" s="21"/>
      <c r="DY68" s="21"/>
      <c r="DZ68" s="21"/>
      <c r="EA68" s="21"/>
      <c r="EB68" s="21"/>
      <c r="EC68" s="21"/>
      <c r="ED68" s="21"/>
      <c r="EE68" s="21"/>
      <c r="EF68" s="21"/>
      <c r="EG68" s="21"/>
      <c r="EH68" s="21"/>
      <c r="EI68" s="21"/>
      <c r="EJ68" s="21"/>
      <c r="EK68" s="21"/>
      <c r="EL68" s="21"/>
      <c r="EM68" s="21"/>
      <c r="EN68" s="21"/>
      <c r="EO68" s="21"/>
      <c r="EP68" s="21"/>
      <c r="EQ68" s="21"/>
      <c r="ER68" s="21"/>
      <c r="ES68" s="21"/>
      <c r="ET68" s="21"/>
      <c r="EU68" s="21"/>
      <c r="EV68" s="21"/>
      <c r="EW68" s="21"/>
      <c r="EX68" s="21"/>
      <c r="EY68" s="21"/>
      <c r="EZ68" s="21"/>
      <c r="FA68" s="21"/>
      <c r="FB68" s="21"/>
      <c r="FC68" s="21"/>
      <c r="FD68" s="22"/>
      <c r="FE68" s="22"/>
      <c r="FF68" s="22"/>
      <c r="FG68" s="22"/>
      <c r="FH68" s="22"/>
      <c r="FI68" s="22"/>
      <c r="FJ68" s="22"/>
      <c r="FK68" s="22"/>
      <c r="FL68" s="22"/>
      <c r="FM68" s="22"/>
      <c r="FN68" s="22"/>
      <c r="FO68" s="22"/>
      <c r="FP68" s="22"/>
      <c r="FQ68" s="22"/>
      <c r="FR68" s="22"/>
      <c r="FS68" s="22"/>
      <c r="FT68" s="22"/>
      <c r="FU68" s="22"/>
      <c r="FV68" s="22"/>
      <c r="FW68" s="22"/>
      <c r="FX68" s="22"/>
      <c r="FY68" s="22"/>
      <c r="FZ68" s="22"/>
      <c r="GA68" s="22"/>
      <c r="GB68" s="22"/>
      <c r="GC68" s="22"/>
      <c r="GD68" s="22"/>
      <c r="GE68" s="22"/>
      <c r="GF68" s="22"/>
      <c r="GG68" s="22"/>
      <c r="GH68" s="22"/>
      <c r="GI68" s="22"/>
      <c r="GJ68" s="22"/>
      <c r="GK68" s="22"/>
      <c r="GL68" s="22"/>
      <c r="GM68" s="22"/>
      <c r="GN68" s="22"/>
      <c r="GO68" s="22"/>
      <c r="GP68" s="22"/>
      <c r="GQ68" s="22"/>
      <c r="GR68" s="22"/>
      <c r="GS68" s="22"/>
      <c r="GT68" s="22"/>
      <c r="GU68" s="22"/>
      <c r="GV68" s="22"/>
      <c r="GW68" s="22"/>
      <c r="GX68" s="22"/>
      <c r="GY68" s="22"/>
      <c r="GZ68" s="22"/>
      <c r="HA68" s="22"/>
      <c r="HB68" s="22"/>
      <c r="HC68" s="22"/>
      <c r="HD68" s="22"/>
      <c r="HE68" s="22"/>
      <c r="HF68" s="22"/>
      <c r="HG68" s="22"/>
      <c r="HH68" s="22"/>
      <c r="HI68" s="22"/>
      <c r="HJ68" s="22"/>
      <c r="HK68" s="22"/>
      <c r="HL68" s="22"/>
      <c r="HM68" s="22"/>
      <c r="HN68" s="22"/>
      <c r="HO68" s="22"/>
      <c r="HP68" s="22"/>
      <c r="HQ68" s="22"/>
      <c r="HR68" s="22"/>
      <c r="HS68" s="22"/>
      <c r="HT68" s="22"/>
      <c r="HU68" s="22"/>
      <c r="HV68" s="22"/>
      <c r="HW68" s="22"/>
      <c r="HX68" s="22"/>
      <c r="HY68" s="22"/>
      <c r="HZ68" s="22"/>
      <c r="IA68" s="22"/>
      <c r="IB68" s="22"/>
      <c r="IC68" s="22"/>
      <c r="ID68" s="22"/>
      <c r="IE68" s="22"/>
      <c r="IF68" s="22"/>
      <c r="IG68" s="22"/>
      <c r="IH68" s="22"/>
      <c r="II68" s="22"/>
      <c r="IJ68" s="22"/>
      <c r="IK68" s="22"/>
      <c r="IL68" s="22"/>
      <c r="IM68" s="22"/>
      <c r="IN68" s="22"/>
      <c r="IO68" s="22"/>
      <c r="IP68" s="22"/>
      <c r="IQ68" s="22"/>
      <c r="IR68" s="22"/>
      <c r="IS68" s="22"/>
      <c r="IT68" s="22"/>
      <c r="IU68" s="22"/>
      <c r="IV68" s="22"/>
    </row>
    <row r="69" spans="1:256" s="4" customFormat="1" ht="31.5" hidden="1" x14ac:dyDescent="0.3">
      <c r="A69" s="74" t="s">
        <v>66</v>
      </c>
      <c r="B69" s="72">
        <v>19050000</v>
      </c>
      <c r="C69" s="73"/>
      <c r="D69" s="59">
        <v>2.5000000000000001E-2</v>
      </c>
      <c r="E69" s="59"/>
      <c r="F69" s="59"/>
      <c r="G69" s="59">
        <f>[1]Квітень!$BR$174/1000</f>
        <v>0</v>
      </c>
      <c r="H69" s="59"/>
      <c r="I69" s="59"/>
      <c r="J69" s="59"/>
      <c r="K69" s="18"/>
      <c r="L69" s="26">
        <f>G69-F69</f>
        <v>0</v>
      </c>
      <c r="M69" s="26"/>
      <c r="N69" s="18">
        <f>G69-D69</f>
        <v>-2.5000000000000001E-2</v>
      </c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  <c r="CH69" s="21"/>
      <c r="CI69" s="21"/>
      <c r="CJ69" s="21"/>
      <c r="CK69" s="21"/>
      <c r="CL69" s="21"/>
      <c r="CM69" s="21"/>
      <c r="CN69" s="21"/>
      <c r="CO69" s="21"/>
      <c r="CP69" s="21"/>
      <c r="CQ69" s="21"/>
      <c r="CR69" s="21"/>
      <c r="CS69" s="21"/>
      <c r="CT69" s="21"/>
      <c r="CU69" s="21"/>
      <c r="CV69" s="21"/>
      <c r="CW69" s="21"/>
      <c r="CX69" s="21"/>
      <c r="CY69" s="21"/>
      <c r="CZ69" s="21"/>
      <c r="DA69" s="21"/>
      <c r="DB69" s="21"/>
      <c r="DC69" s="21"/>
      <c r="DD69" s="21"/>
      <c r="DE69" s="21"/>
      <c r="DF69" s="21"/>
      <c r="DG69" s="21"/>
      <c r="DH69" s="21"/>
      <c r="DI69" s="21"/>
      <c r="DJ69" s="21"/>
      <c r="DK69" s="21"/>
      <c r="DL69" s="21"/>
      <c r="DM69" s="21"/>
      <c r="DN69" s="21"/>
      <c r="DO69" s="21"/>
      <c r="DP69" s="21"/>
      <c r="DQ69" s="21"/>
      <c r="DR69" s="21"/>
      <c r="DS69" s="21"/>
      <c r="DT69" s="21"/>
      <c r="DU69" s="21"/>
      <c r="DV69" s="21"/>
      <c r="DW69" s="21"/>
      <c r="DX69" s="21"/>
      <c r="DY69" s="21"/>
      <c r="DZ69" s="21"/>
      <c r="EA69" s="21"/>
      <c r="EB69" s="21"/>
      <c r="EC69" s="21"/>
      <c r="ED69" s="21"/>
      <c r="EE69" s="21"/>
      <c r="EF69" s="21"/>
      <c r="EG69" s="21"/>
      <c r="EH69" s="21"/>
      <c r="EI69" s="21"/>
      <c r="EJ69" s="21"/>
      <c r="EK69" s="21"/>
      <c r="EL69" s="21"/>
      <c r="EM69" s="21"/>
      <c r="EN69" s="21"/>
      <c r="EO69" s="21"/>
      <c r="EP69" s="21"/>
      <c r="EQ69" s="21"/>
      <c r="ER69" s="21"/>
      <c r="ES69" s="21"/>
      <c r="ET69" s="21"/>
      <c r="EU69" s="21"/>
      <c r="EV69" s="21"/>
      <c r="EW69" s="21"/>
      <c r="EX69" s="21"/>
      <c r="EY69" s="21"/>
      <c r="EZ69" s="21"/>
      <c r="FA69" s="21"/>
      <c r="FB69" s="21"/>
      <c r="FC69" s="21"/>
      <c r="FD69" s="22"/>
      <c r="FE69" s="22"/>
      <c r="FF69" s="22"/>
      <c r="FG69" s="22"/>
      <c r="FH69" s="22"/>
      <c r="FI69" s="22"/>
      <c r="FJ69" s="22"/>
      <c r="FK69" s="22"/>
      <c r="FL69" s="22"/>
      <c r="FM69" s="22"/>
      <c r="FN69" s="22"/>
      <c r="FO69" s="22"/>
      <c r="FP69" s="22"/>
      <c r="FQ69" s="22"/>
      <c r="FR69" s="22"/>
      <c r="FS69" s="22"/>
      <c r="FT69" s="22"/>
      <c r="FU69" s="22"/>
      <c r="FV69" s="22"/>
      <c r="FW69" s="22"/>
      <c r="FX69" s="22"/>
      <c r="FY69" s="22"/>
      <c r="FZ69" s="22"/>
      <c r="GA69" s="22"/>
      <c r="GB69" s="22"/>
      <c r="GC69" s="22"/>
      <c r="GD69" s="22"/>
      <c r="GE69" s="22"/>
      <c r="GF69" s="22"/>
      <c r="GG69" s="22"/>
      <c r="GH69" s="22"/>
      <c r="GI69" s="22"/>
      <c r="GJ69" s="22"/>
      <c r="GK69" s="22"/>
      <c r="GL69" s="22"/>
      <c r="GM69" s="22"/>
      <c r="GN69" s="22"/>
      <c r="GO69" s="22"/>
      <c r="GP69" s="22"/>
      <c r="GQ69" s="22"/>
      <c r="GR69" s="22"/>
      <c r="GS69" s="22"/>
      <c r="GT69" s="22"/>
      <c r="GU69" s="22"/>
      <c r="GV69" s="22"/>
      <c r="GW69" s="22"/>
      <c r="GX69" s="22"/>
      <c r="GY69" s="22"/>
      <c r="GZ69" s="22"/>
      <c r="HA69" s="22"/>
      <c r="HB69" s="22"/>
      <c r="HC69" s="22"/>
      <c r="HD69" s="22"/>
      <c r="HE69" s="22"/>
      <c r="HF69" s="22"/>
      <c r="HG69" s="22"/>
      <c r="HH69" s="22"/>
      <c r="HI69" s="22"/>
      <c r="HJ69" s="22"/>
      <c r="HK69" s="22"/>
      <c r="HL69" s="22"/>
      <c r="HM69" s="22"/>
      <c r="HN69" s="22"/>
      <c r="HO69" s="22"/>
      <c r="HP69" s="22"/>
      <c r="HQ69" s="22"/>
      <c r="HR69" s="22"/>
      <c r="HS69" s="22"/>
      <c r="HT69" s="22"/>
      <c r="HU69" s="22"/>
      <c r="HV69" s="22"/>
      <c r="HW69" s="22"/>
      <c r="HX69" s="22"/>
      <c r="HY69" s="22"/>
      <c r="HZ69" s="22"/>
      <c r="IA69" s="22"/>
      <c r="IB69" s="22"/>
      <c r="IC69" s="22"/>
      <c r="ID69" s="22"/>
      <c r="IE69" s="22"/>
      <c r="IF69" s="22"/>
      <c r="IG69" s="22"/>
      <c r="IH69" s="22"/>
      <c r="II69" s="22"/>
      <c r="IJ69" s="22"/>
      <c r="IK69" s="22"/>
      <c r="IL69" s="22"/>
      <c r="IM69" s="22"/>
      <c r="IN69" s="22"/>
      <c r="IO69" s="22"/>
      <c r="IP69" s="22"/>
      <c r="IQ69" s="22"/>
      <c r="IR69" s="22"/>
      <c r="IS69" s="22"/>
      <c r="IT69" s="22"/>
      <c r="IU69" s="22"/>
      <c r="IV69" s="22"/>
    </row>
    <row r="70" spans="1:256" s="29" customFormat="1" ht="32.25" x14ac:dyDescent="0.3">
      <c r="A70" s="44" t="s">
        <v>67</v>
      </c>
      <c r="B70" s="45">
        <v>21110000</v>
      </c>
      <c r="C70" s="9">
        <v>51.1</v>
      </c>
      <c r="D70" s="17">
        <v>27.53</v>
      </c>
      <c r="E70" s="20">
        <v>15</v>
      </c>
      <c r="F70" s="17"/>
      <c r="G70" s="17">
        <f>[1]Квітень!$BR$164/1000</f>
        <v>138.71957</v>
      </c>
      <c r="H70" s="17"/>
      <c r="I70" s="17"/>
      <c r="J70" s="17"/>
      <c r="K70" s="18"/>
      <c r="L70" s="26">
        <f>G70-F70</f>
        <v>138.71957</v>
      </c>
      <c r="M70" s="26">
        <f>G70/E70*100</f>
        <v>924.79713333333336</v>
      </c>
      <c r="N70" s="18">
        <f>G70-D70</f>
        <v>111.18957</v>
      </c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</row>
    <row r="71" spans="1:256" s="42" customFormat="1" ht="19.5" x14ac:dyDescent="0.35">
      <c r="A71" s="40" t="s">
        <v>68</v>
      </c>
      <c r="B71" s="24">
        <v>25000000</v>
      </c>
      <c r="C71" s="26">
        <f t="shared" ref="C71:H71" si="15">C72+C73</f>
        <v>96519.200000000012</v>
      </c>
      <c r="D71" s="26">
        <f t="shared" si="15"/>
        <v>24388.175999999999</v>
      </c>
      <c r="E71" s="26">
        <f t="shared" si="15"/>
        <v>52739.3</v>
      </c>
      <c r="F71" s="26">
        <f t="shared" si="15"/>
        <v>17560</v>
      </c>
      <c r="G71" s="26">
        <f t="shared" si="15"/>
        <v>17196.51755</v>
      </c>
      <c r="H71" s="26">
        <f t="shared" si="15"/>
        <v>0</v>
      </c>
      <c r="I71" s="26"/>
      <c r="J71" s="26"/>
      <c r="K71" s="18">
        <f>G71/F71*100</f>
        <v>97.930054384965842</v>
      </c>
      <c r="L71" s="26">
        <f>G71-F71</f>
        <v>-363.48244999999952</v>
      </c>
      <c r="M71" s="26">
        <f>G71/E71*100</f>
        <v>32.606647319930296</v>
      </c>
      <c r="N71" s="26">
        <f>G71-D71</f>
        <v>-7191.658449999999</v>
      </c>
      <c r="FD71" s="43"/>
      <c r="FE71" s="43"/>
      <c r="FF71" s="43"/>
      <c r="FG71" s="43"/>
      <c r="FH71" s="43"/>
      <c r="FI71" s="43"/>
      <c r="FJ71" s="43"/>
      <c r="FK71" s="43"/>
      <c r="FL71" s="43"/>
      <c r="FM71" s="43"/>
      <c r="FN71" s="43"/>
      <c r="FO71" s="43"/>
      <c r="FP71" s="43"/>
      <c r="FQ71" s="43"/>
      <c r="FR71" s="43"/>
      <c r="FS71" s="43"/>
      <c r="FT71" s="43"/>
      <c r="FU71" s="43"/>
      <c r="FV71" s="43"/>
      <c r="FW71" s="43"/>
      <c r="FX71" s="43"/>
      <c r="FY71" s="43"/>
      <c r="FZ71" s="43"/>
      <c r="GA71" s="43"/>
      <c r="GB71" s="43"/>
      <c r="GC71" s="43"/>
      <c r="GD71" s="43"/>
      <c r="GE71" s="43"/>
      <c r="GF71" s="43"/>
      <c r="GG71" s="43"/>
      <c r="GH71" s="43"/>
      <c r="GI71" s="43"/>
      <c r="GJ71" s="43"/>
      <c r="GK71" s="43"/>
      <c r="GL71" s="43"/>
      <c r="GM71" s="43"/>
      <c r="GN71" s="43"/>
      <c r="GO71" s="43"/>
      <c r="GP71" s="43"/>
      <c r="GQ71" s="43"/>
      <c r="GR71" s="43"/>
      <c r="GS71" s="43"/>
      <c r="GT71" s="43"/>
      <c r="GU71" s="43"/>
      <c r="GV71" s="43"/>
      <c r="GW71" s="43"/>
      <c r="GX71" s="43"/>
      <c r="GY71" s="43"/>
      <c r="GZ71" s="43"/>
      <c r="HA71" s="43"/>
      <c r="HB71" s="43"/>
      <c r="HC71" s="43"/>
      <c r="HD71" s="43"/>
      <c r="HE71" s="43"/>
      <c r="HF71" s="43"/>
      <c r="HG71" s="43"/>
      <c r="HH71" s="43"/>
      <c r="HI71" s="43"/>
      <c r="HJ71" s="43"/>
      <c r="HK71" s="43"/>
      <c r="HL71" s="43"/>
      <c r="HM71" s="43"/>
      <c r="HN71" s="43"/>
      <c r="HO71" s="43"/>
      <c r="HP71" s="43"/>
      <c r="HQ71" s="43"/>
      <c r="HR71" s="43"/>
      <c r="HS71" s="43"/>
      <c r="HT71" s="43"/>
      <c r="HU71" s="43"/>
      <c r="HV71" s="43"/>
      <c r="HW71" s="43"/>
      <c r="HX71" s="43"/>
      <c r="HY71" s="43"/>
      <c r="HZ71" s="43"/>
      <c r="IA71" s="43"/>
      <c r="IB71" s="43"/>
      <c r="IC71" s="43"/>
      <c r="ID71" s="43"/>
      <c r="IE71" s="43"/>
      <c r="IF71" s="43"/>
      <c r="IG71" s="43"/>
      <c r="IH71" s="43"/>
      <c r="II71" s="43"/>
      <c r="IJ71" s="43"/>
      <c r="IK71" s="43"/>
      <c r="IL71" s="43"/>
      <c r="IM71" s="43"/>
      <c r="IN71" s="43"/>
      <c r="IO71" s="43"/>
      <c r="IP71" s="43"/>
      <c r="IQ71" s="43"/>
      <c r="IR71" s="43"/>
      <c r="IS71" s="43"/>
      <c r="IT71" s="43"/>
      <c r="IU71" s="43"/>
      <c r="IV71" s="43"/>
    </row>
    <row r="72" spans="1:256" s="75" customFormat="1" ht="48" hidden="1" x14ac:dyDescent="0.3">
      <c r="A72" s="44" t="s">
        <v>69</v>
      </c>
      <c r="B72" s="45">
        <v>25010000</v>
      </c>
      <c r="C72" s="9">
        <v>47757.8</v>
      </c>
      <c r="D72" s="16">
        <v>15289.451999999999</v>
      </c>
      <c r="E72" s="20">
        <v>52739.3</v>
      </c>
      <c r="F72" s="17">
        <v>17560</v>
      </c>
      <c r="G72" s="16">
        <f>[1]Квітень!$BR$188/1000</f>
        <v>11620.150820000001</v>
      </c>
      <c r="H72" s="16"/>
      <c r="I72" s="16"/>
      <c r="J72" s="16"/>
      <c r="K72" s="18">
        <f>G72/F72*100</f>
        <v>66.17397961275627</v>
      </c>
      <c r="L72" s="18">
        <f>G72-F72</f>
        <v>-5939.8491799999993</v>
      </c>
      <c r="M72" s="18">
        <f>G72/E72*100</f>
        <v>22.033191225518731</v>
      </c>
      <c r="N72" s="18">
        <f>G72-D72</f>
        <v>-3669.3011799999986</v>
      </c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  <c r="BF72" s="34"/>
      <c r="BG72" s="34"/>
      <c r="BH72" s="34"/>
      <c r="BI72" s="34"/>
      <c r="BJ72" s="34"/>
      <c r="BK72" s="34"/>
      <c r="BL72" s="34"/>
      <c r="BM72" s="34"/>
      <c r="BN72" s="34"/>
      <c r="BO72" s="34"/>
      <c r="BP72" s="34"/>
      <c r="BQ72" s="34"/>
      <c r="BR72" s="34"/>
      <c r="BS72" s="34"/>
      <c r="BT72" s="34"/>
      <c r="BU72" s="34"/>
      <c r="BV72" s="34"/>
      <c r="BW72" s="34"/>
      <c r="BX72" s="34"/>
      <c r="BY72" s="34"/>
      <c r="BZ72" s="34"/>
      <c r="CA72" s="34"/>
      <c r="CB72" s="34"/>
      <c r="CC72" s="34"/>
      <c r="CD72" s="34"/>
      <c r="CE72" s="34"/>
      <c r="CF72" s="34"/>
      <c r="CG72" s="34"/>
      <c r="CH72" s="34"/>
      <c r="CI72" s="34"/>
      <c r="CJ72" s="34"/>
      <c r="CK72" s="34"/>
      <c r="CL72" s="34"/>
      <c r="CM72" s="34"/>
      <c r="CN72" s="34"/>
      <c r="CO72" s="34"/>
      <c r="CP72" s="34"/>
      <c r="CQ72" s="34"/>
      <c r="CR72" s="34"/>
      <c r="CS72" s="34"/>
      <c r="CT72" s="34"/>
      <c r="CU72" s="34"/>
      <c r="CV72" s="34"/>
      <c r="CW72" s="34"/>
      <c r="CX72" s="34"/>
      <c r="CY72" s="34"/>
      <c r="CZ72" s="34"/>
      <c r="DA72" s="34"/>
      <c r="DB72" s="34"/>
      <c r="DC72" s="34"/>
      <c r="DD72" s="34"/>
      <c r="DE72" s="34"/>
      <c r="DF72" s="34"/>
      <c r="DG72" s="34"/>
      <c r="DH72" s="34"/>
      <c r="DI72" s="34"/>
      <c r="DJ72" s="34"/>
      <c r="DK72" s="34"/>
      <c r="DL72" s="34"/>
      <c r="DM72" s="34"/>
      <c r="DN72" s="34"/>
      <c r="DO72" s="34"/>
      <c r="DP72" s="34"/>
      <c r="DQ72" s="34"/>
      <c r="DR72" s="34"/>
      <c r="DS72" s="34"/>
      <c r="DT72" s="34"/>
      <c r="DU72" s="34"/>
      <c r="DV72" s="34"/>
      <c r="DW72" s="34"/>
      <c r="DX72" s="34"/>
      <c r="DY72" s="34"/>
      <c r="DZ72" s="34"/>
      <c r="EA72" s="34"/>
      <c r="EB72" s="34"/>
      <c r="EC72" s="34"/>
      <c r="ED72" s="34"/>
      <c r="EE72" s="34"/>
      <c r="EF72" s="34"/>
      <c r="EG72" s="34"/>
      <c r="EH72" s="34"/>
      <c r="EI72" s="34"/>
      <c r="EJ72" s="34"/>
      <c r="EK72" s="34"/>
      <c r="EL72" s="34"/>
      <c r="EM72" s="34"/>
      <c r="EN72" s="34"/>
      <c r="EO72" s="34"/>
      <c r="EP72" s="34"/>
      <c r="EQ72" s="34"/>
      <c r="ER72" s="34"/>
      <c r="ES72" s="34"/>
      <c r="ET72" s="34"/>
      <c r="EU72" s="34"/>
      <c r="EV72" s="34"/>
      <c r="EW72" s="34"/>
      <c r="EX72" s="34"/>
      <c r="EY72" s="34"/>
      <c r="EZ72" s="34"/>
      <c r="FA72" s="34"/>
      <c r="FB72" s="34"/>
      <c r="FC72" s="34"/>
      <c r="FD72" s="29"/>
      <c r="FE72" s="29"/>
      <c r="FF72" s="29"/>
      <c r="FG72" s="29"/>
      <c r="FH72" s="29"/>
      <c r="FI72" s="29"/>
      <c r="FJ72" s="29"/>
      <c r="FK72" s="29"/>
      <c r="FL72" s="29"/>
      <c r="FM72" s="29"/>
      <c r="FN72" s="29"/>
      <c r="FO72" s="29"/>
      <c r="FP72" s="29"/>
      <c r="FQ72" s="29"/>
      <c r="FR72" s="29"/>
      <c r="FS72" s="29"/>
      <c r="FT72" s="29"/>
      <c r="FU72" s="29"/>
      <c r="FV72" s="29"/>
      <c r="FW72" s="29"/>
      <c r="FX72" s="29"/>
      <c r="FY72" s="29"/>
      <c r="FZ72" s="29"/>
      <c r="GA72" s="29"/>
      <c r="GB72" s="29"/>
      <c r="GC72" s="29"/>
      <c r="GD72" s="29"/>
      <c r="GE72" s="29"/>
      <c r="GF72" s="29"/>
      <c r="GG72" s="29"/>
      <c r="GH72" s="29"/>
      <c r="GI72" s="29"/>
      <c r="GJ72" s="29"/>
      <c r="GK72" s="29"/>
      <c r="GL72" s="29"/>
      <c r="GM72" s="29"/>
      <c r="GN72" s="29"/>
      <c r="GO72" s="29"/>
      <c r="GP72" s="29"/>
      <c r="GQ72" s="29"/>
      <c r="GR72" s="29"/>
      <c r="GS72" s="29"/>
      <c r="GT72" s="29"/>
      <c r="GU72" s="29"/>
      <c r="GV72" s="29"/>
      <c r="GW72" s="29"/>
      <c r="GX72" s="29"/>
      <c r="GY72" s="29"/>
      <c r="GZ72" s="29"/>
      <c r="HA72" s="29"/>
      <c r="HB72" s="29"/>
      <c r="HC72" s="29"/>
      <c r="HD72" s="29"/>
      <c r="HE72" s="29"/>
      <c r="HF72" s="29"/>
      <c r="HG72" s="29"/>
      <c r="HH72" s="29"/>
      <c r="HI72" s="29"/>
      <c r="HJ72" s="29"/>
      <c r="HK72" s="29"/>
      <c r="HL72" s="29"/>
      <c r="HM72" s="29"/>
      <c r="HN72" s="29"/>
      <c r="HO72" s="29"/>
      <c r="HP72" s="29"/>
      <c r="HQ72" s="29"/>
      <c r="HR72" s="29"/>
      <c r="HS72" s="29"/>
      <c r="HT72" s="29"/>
      <c r="HU72" s="29"/>
      <c r="HV72" s="29"/>
      <c r="HW72" s="29"/>
      <c r="HX72" s="29"/>
      <c r="HY72" s="29"/>
      <c r="HZ72" s="29"/>
      <c r="IA72" s="29"/>
      <c r="IB72" s="29"/>
      <c r="IC72" s="29"/>
      <c r="ID72" s="29"/>
      <c r="IE72" s="29"/>
      <c r="IF72" s="29"/>
      <c r="IG72" s="29"/>
      <c r="IH72" s="29"/>
      <c r="II72" s="29"/>
      <c r="IJ72" s="29"/>
      <c r="IK72" s="29"/>
      <c r="IL72" s="29"/>
      <c r="IM72" s="29"/>
      <c r="IN72" s="29"/>
      <c r="IO72" s="29"/>
      <c r="IP72" s="29"/>
      <c r="IQ72" s="29"/>
      <c r="IR72" s="29"/>
      <c r="IS72" s="29"/>
      <c r="IT72" s="29"/>
      <c r="IU72" s="29"/>
      <c r="IV72" s="29"/>
    </row>
    <row r="73" spans="1:256" s="75" customFormat="1" hidden="1" x14ac:dyDescent="0.3">
      <c r="A73" s="44" t="s">
        <v>70</v>
      </c>
      <c r="B73" s="45">
        <v>25020000</v>
      </c>
      <c r="C73" s="9">
        <v>48761.4</v>
      </c>
      <c r="D73" s="16">
        <v>9098.7240000000002</v>
      </c>
      <c r="E73" s="20"/>
      <c r="F73" s="17"/>
      <c r="G73" s="16">
        <f>[1]Квітень!$BR$193/1000</f>
        <v>5576.3667300000006</v>
      </c>
      <c r="H73" s="16"/>
      <c r="I73" s="16"/>
      <c r="J73" s="16"/>
      <c r="K73" s="18"/>
      <c r="L73" s="18">
        <f>G73-F73</f>
        <v>5576.3667300000006</v>
      </c>
      <c r="M73" s="18"/>
      <c r="N73" s="18">
        <f>G73-D73</f>
        <v>-3522.3572699999995</v>
      </c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  <c r="BF73" s="34"/>
      <c r="BG73" s="34"/>
      <c r="BH73" s="34"/>
      <c r="BI73" s="34"/>
      <c r="BJ73" s="34"/>
      <c r="BK73" s="34"/>
      <c r="BL73" s="34"/>
      <c r="BM73" s="34"/>
      <c r="BN73" s="34"/>
      <c r="BO73" s="34"/>
      <c r="BP73" s="34"/>
      <c r="BQ73" s="34"/>
      <c r="BR73" s="34"/>
      <c r="BS73" s="34"/>
      <c r="BT73" s="34"/>
      <c r="BU73" s="34"/>
      <c r="BV73" s="34"/>
      <c r="BW73" s="34"/>
      <c r="BX73" s="34"/>
      <c r="BY73" s="34"/>
      <c r="BZ73" s="34"/>
      <c r="CA73" s="34"/>
      <c r="CB73" s="34"/>
      <c r="CC73" s="34"/>
      <c r="CD73" s="34"/>
      <c r="CE73" s="34"/>
      <c r="CF73" s="34"/>
      <c r="CG73" s="34"/>
      <c r="CH73" s="34"/>
      <c r="CI73" s="34"/>
      <c r="CJ73" s="34"/>
      <c r="CK73" s="34"/>
      <c r="CL73" s="34"/>
      <c r="CM73" s="34"/>
      <c r="CN73" s="34"/>
      <c r="CO73" s="34"/>
      <c r="CP73" s="34"/>
      <c r="CQ73" s="34"/>
      <c r="CR73" s="34"/>
      <c r="CS73" s="34"/>
      <c r="CT73" s="34"/>
      <c r="CU73" s="34"/>
      <c r="CV73" s="34"/>
      <c r="CW73" s="34"/>
      <c r="CX73" s="34"/>
      <c r="CY73" s="34"/>
      <c r="CZ73" s="34"/>
      <c r="DA73" s="34"/>
      <c r="DB73" s="34"/>
      <c r="DC73" s="34"/>
      <c r="DD73" s="34"/>
      <c r="DE73" s="34"/>
      <c r="DF73" s="34"/>
      <c r="DG73" s="34"/>
      <c r="DH73" s="34"/>
      <c r="DI73" s="34"/>
      <c r="DJ73" s="34"/>
      <c r="DK73" s="34"/>
      <c r="DL73" s="34"/>
      <c r="DM73" s="34"/>
      <c r="DN73" s="34"/>
      <c r="DO73" s="34"/>
      <c r="DP73" s="34"/>
      <c r="DQ73" s="34"/>
      <c r="DR73" s="34"/>
      <c r="DS73" s="34"/>
      <c r="DT73" s="34"/>
      <c r="DU73" s="34"/>
      <c r="DV73" s="34"/>
      <c r="DW73" s="34"/>
      <c r="DX73" s="34"/>
      <c r="DY73" s="34"/>
      <c r="DZ73" s="34"/>
      <c r="EA73" s="34"/>
      <c r="EB73" s="34"/>
      <c r="EC73" s="34"/>
      <c r="ED73" s="34"/>
      <c r="EE73" s="34"/>
      <c r="EF73" s="34"/>
      <c r="EG73" s="34"/>
      <c r="EH73" s="34"/>
      <c r="EI73" s="34"/>
      <c r="EJ73" s="34"/>
      <c r="EK73" s="34"/>
      <c r="EL73" s="34"/>
      <c r="EM73" s="34"/>
      <c r="EN73" s="34"/>
      <c r="EO73" s="34"/>
      <c r="EP73" s="34"/>
      <c r="EQ73" s="34"/>
      <c r="ER73" s="34"/>
      <c r="ES73" s="34"/>
      <c r="ET73" s="34"/>
      <c r="EU73" s="34"/>
      <c r="EV73" s="34"/>
      <c r="EW73" s="34"/>
      <c r="EX73" s="34"/>
      <c r="EY73" s="34"/>
      <c r="EZ73" s="34"/>
      <c r="FA73" s="34"/>
      <c r="FB73" s="34"/>
      <c r="FC73" s="34"/>
      <c r="FD73" s="29"/>
      <c r="FE73" s="29"/>
      <c r="FF73" s="29"/>
      <c r="FG73" s="29"/>
      <c r="FH73" s="29"/>
      <c r="FI73" s="29"/>
      <c r="FJ73" s="29"/>
      <c r="FK73" s="29"/>
      <c r="FL73" s="29"/>
      <c r="FM73" s="29"/>
      <c r="FN73" s="29"/>
      <c r="FO73" s="29"/>
      <c r="FP73" s="29"/>
      <c r="FQ73" s="29"/>
      <c r="FR73" s="29"/>
      <c r="FS73" s="29"/>
      <c r="FT73" s="29"/>
      <c r="FU73" s="29"/>
      <c r="FV73" s="29"/>
      <c r="FW73" s="29"/>
      <c r="FX73" s="29"/>
      <c r="FY73" s="29"/>
      <c r="FZ73" s="29"/>
      <c r="GA73" s="29"/>
      <c r="GB73" s="29"/>
      <c r="GC73" s="29"/>
      <c r="GD73" s="29"/>
      <c r="GE73" s="29"/>
      <c r="GF73" s="29"/>
      <c r="GG73" s="29"/>
      <c r="GH73" s="29"/>
      <c r="GI73" s="29"/>
      <c r="GJ73" s="29"/>
      <c r="GK73" s="29"/>
      <c r="GL73" s="29"/>
      <c r="GM73" s="29"/>
      <c r="GN73" s="29"/>
      <c r="GO73" s="29"/>
      <c r="GP73" s="29"/>
      <c r="GQ73" s="29"/>
      <c r="GR73" s="29"/>
      <c r="GS73" s="29"/>
      <c r="GT73" s="29"/>
      <c r="GU73" s="29"/>
      <c r="GV73" s="29"/>
      <c r="GW73" s="29"/>
      <c r="GX73" s="29"/>
      <c r="GY73" s="29"/>
      <c r="GZ73" s="29"/>
      <c r="HA73" s="29"/>
      <c r="HB73" s="29"/>
      <c r="HC73" s="29"/>
      <c r="HD73" s="29"/>
      <c r="HE73" s="29"/>
      <c r="HF73" s="29"/>
      <c r="HG73" s="29"/>
      <c r="HH73" s="29"/>
      <c r="HI73" s="29"/>
      <c r="HJ73" s="29"/>
      <c r="HK73" s="29"/>
      <c r="HL73" s="29"/>
      <c r="HM73" s="29"/>
      <c r="HN73" s="29"/>
      <c r="HO73" s="29"/>
      <c r="HP73" s="29"/>
      <c r="HQ73" s="29"/>
      <c r="HR73" s="29"/>
      <c r="HS73" s="29"/>
      <c r="HT73" s="29"/>
      <c r="HU73" s="29"/>
      <c r="HV73" s="29"/>
      <c r="HW73" s="29"/>
      <c r="HX73" s="29"/>
      <c r="HY73" s="29"/>
      <c r="HZ73" s="29"/>
      <c r="IA73" s="29"/>
      <c r="IB73" s="29"/>
      <c r="IC73" s="29"/>
      <c r="ID73" s="29"/>
      <c r="IE73" s="29"/>
      <c r="IF73" s="29"/>
      <c r="IG73" s="29"/>
      <c r="IH73" s="29"/>
      <c r="II73" s="29"/>
      <c r="IJ73" s="29"/>
      <c r="IK73" s="29"/>
      <c r="IL73" s="29"/>
      <c r="IM73" s="29"/>
      <c r="IN73" s="29"/>
      <c r="IO73" s="29"/>
      <c r="IP73" s="29"/>
      <c r="IQ73" s="29"/>
      <c r="IR73" s="29"/>
      <c r="IS73" s="29"/>
      <c r="IT73" s="29"/>
      <c r="IU73" s="29"/>
      <c r="IV73" s="29"/>
    </row>
    <row r="74" spans="1:256" s="75" customFormat="1" ht="31.5" x14ac:dyDescent="0.3">
      <c r="A74" s="38" t="s">
        <v>71</v>
      </c>
      <c r="B74" s="45">
        <v>24061600</v>
      </c>
      <c r="C74" s="9"/>
      <c r="D74" s="16"/>
      <c r="E74" s="20">
        <v>10</v>
      </c>
      <c r="F74" s="17"/>
      <c r="G74" s="16">
        <f>[1]Квітень!$BR$178/1000</f>
        <v>0</v>
      </c>
      <c r="H74" s="16"/>
      <c r="I74" s="16"/>
      <c r="J74" s="16"/>
      <c r="K74" s="18"/>
      <c r="L74" s="18">
        <f>G74-F74</f>
        <v>0</v>
      </c>
      <c r="M74" s="18">
        <f>G74/E74*100</f>
        <v>0</v>
      </c>
      <c r="N74" s="18">
        <f>G74-D74</f>
        <v>0</v>
      </c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  <c r="BF74" s="34"/>
      <c r="BG74" s="34"/>
      <c r="BH74" s="34"/>
      <c r="BI74" s="34"/>
      <c r="BJ74" s="34"/>
      <c r="BK74" s="34"/>
      <c r="BL74" s="34"/>
      <c r="BM74" s="34"/>
      <c r="BN74" s="34"/>
      <c r="BO74" s="34"/>
      <c r="BP74" s="34"/>
      <c r="BQ74" s="34"/>
      <c r="BR74" s="34"/>
      <c r="BS74" s="34"/>
      <c r="BT74" s="34"/>
      <c r="BU74" s="34"/>
      <c r="BV74" s="34"/>
      <c r="BW74" s="34"/>
      <c r="BX74" s="34"/>
      <c r="BY74" s="34"/>
      <c r="BZ74" s="34"/>
      <c r="CA74" s="34"/>
      <c r="CB74" s="34"/>
      <c r="CC74" s="34"/>
      <c r="CD74" s="34"/>
      <c r="CE74" s="34"/>
      <c r="CF74" s="34"/>
      <c r="CG74" s="34"/>
      <c r="CH74" s="34"/>
      <c r="CI74" s="34"/>
      <c r="CJ74" s="34"/>
      <c r="CK74" s="34"/>
      <c r="CL74" s="34"/>
      <c r="CM74" s="34"/>
      <c r="CN74" s="34"/>
      <c r="CO74" s="34"/>
      <c r="CP74" s="34"/>
      <c r="CQ74" s="34"/>
      <c r="CR74" s="34"/>
      <c r="CS74" s="34"/>
      <c r="CT74" s="34"/>
      <c r="CU74" s="34"/>
      <c r="CV74" s="34"/>
      <c r="CW74" s="34"/>
      <c r="CX74" s="34"/>
      <c r="CY74" s="34"/>
      <c r="CZ74" s="34"/>
      <c r="DA74" s="34"/>
      <c r="DB74" s="34"/>
      <c r="DC74" s="34"/>
      <c r="DD74" s="34"/>
      <c r="DE74" s="34"/>
      <c r="DF74" s="34"/>
      <c r="DG74" s="34"/>
      <c r="DH74" s="34"/>
      <c r="DI74" s="34"/>
      <c r="DJ74" s="34"/>
      <c r="DK74" s="34"/>
      <c r="DL74" s="34"/>
      <c r="DM74" s="34"/>
      <c r="DN74" s="34"/>
      <c r="DO74" s="34"/>
      <c r="DP74" s="34"/>
      <c r="DQ74" s="34"/>
      <c r="DR74" s="34"/>
      <c r="DS74" s="34"/>
      <c r="DT74" s="34"/>
      <c r="DU74" s="34"/>
      <c r="DV74" s="34"/>
      <c r="DW74" s="34"/>
      <c r="DX74" s="34"/>
      <c r="DY74" s="34"/>
      <c r="DZ74" s="34"/>
      <c r="EA74" s="34"/>
      <c r="EB74" s="34"/>
      <c r="EC74" s="34"/>
      <c r="ED74" s="34"/>
      <c r="EE74" s="34"/>
      <c r="EF74" s="34"/>
      <c r="EG74" s="34"/>
      <c r="EH74" s="34"/>
      <c r="EI74" s="34"/>
      <c r="EJ74" s="34"/>
      <c r="EK74" s="34"/>
      <c r="EL74" s="34"/>
      <c r="EM74" s="34"/>
      <c r="EN74" s="34"/>
      <c r="EO74" s="34"/>
      <c r="EP74" s="34"/>
      <c r="EQ74" s="34"/>
      <c r="ER74" s="34"/>
      <c r="ES74" s="34"/>
      <c r="ET74" s="34"/>
      <c r="EU74" s="34"/>
      <c r="EV74" s="34"/>
      <c r="EW74" s="34"/>
      <c r="EX74" s="34"/>
      <c r="EY74" s="34"/>
      <c r="EZ74" s="34"/>
      <c r="FA74" s="34"/>
      <c r="FB74" s="34"/>
      <c r="FC74" s="34"/>
      <c r="FD74" s="29"/>
      <c r="FE74" s="29"/>
      <c r="FF74" s="29"/>
      <c r="FG74" s="29"/>
      <c r="FH74" s="29"/>
      <c r="FI74" s="29"/>
      <c r="FJ74" s="29"/>
      <c r="FK74" s="29"/>
      <c r="FL74" s="29"/>
      <c r="FM74" s="29"/>
      <c r="FN74" s="29"/>
      <c r="FO74" s="29"/>
      <c r="FP74" s="29"/>
      <c r="FQ74" s="29"/>
      <c r="FR74" s="29"/>
      <c r="FS74" s="29"/>
      <c r="FT74" s="29"/>
      <c r="FU74" s="29"/>
      <c r="FV74" s="29"/>
      <c r="FW74" s="29"/>
      <c r="FX74" s="29"/>
      <c r="FY74" s="29"/>
      <c r="FZ74" s="29"/>
      <c r="GA74" s="29"/>
      <c r="GB74" s="29"/>
      <c r="GC74" s="29"/>
      <c r="GD74" s="29"/>
      <c r="GE74" s="29"/>
      <c r="GF74" s="29"/>
      <c r="GG74" s="29"/>
      <c r="GH74" s="29"/>
      <c r="GI74" s="29"/>
      <c r="GJ74" s="29"/>
      <c r="GK74" s="29"/>
      <c r="GL74" s="29"/>
      <c r="GM74" s="29"/>
      <c r="GN74" s="29"/>
      <c r="GO74" s="29"/>
      <c r="GP74" s="29"/>
      <c r="GQ74" s="29"/>
      <c r="GR74" s="29"/>
      <c r="GS74" s="29"/>
      <c r="GT74" s="29"/>
      <c r="GU74" s="29"/>
      <c r="GV74" s="29"/>
      <c r="GW74" s="29"/>
      <c r="GX74" s="29"/>
      <c r="GY74" s="29"/>
      <c r="GZ74" s="29"/>
      <c r="HA74" s="29"/>
      <c r="HB74" s="29"/>
      <c r="HC74" s="29"/>
      <c r="HD74" s="29"/>
      <c r="HE74" s="29"/>
      <c r="HF74" s="29"/>
      <c r="HG74" s="29"/>
      <c r="HH74" s="29"/>
      <c r="HI74" s="29"/>
      <c r="HJ74" s="29"/>
      <c r="HK74" s="29"/>
      <c r="HL74" s="29"/>
      <c r="HM74" s="29"/>
      <c r="HN74" s="29"/>
      <c r="HO74" s="29"/>
      <c r="HP74" s="29"/>
      <c r="HQ74" s="29"/>
      <c r="HR74" s="29"/>
      <c r="HS74" s="29"/>
      <c r="HT74" s="29"/>
      <c r="HU74" s="29"/>
      <c r="HV74" s="29"/>
      <c r="HW74" s="29"/>
      <c r="HX74" s="29"/>
      <c r="HY74" s="29"/>
      <c r="HZ74" s="29"/>
      <c r="IA74" s="29"/>
      <c r="IB74" s="29"/>
      <c r="IC74" s="29"/>
      <c r="ID74" s="29"/>
      <c r="IE74" s="29"/>
      <c r="IF74" s="29"/>
      <c r="IG74" s="29"/>
      <c r="IH74" s="29"/>
      <c r="II74" s="29"/>
      <c r="IJ74" s="29"/>
      <c r="IK74" s="29"/>
      <c r="IL74" s="29"/>
      <c r="IM74" s="29"/>
      <c r="IN74" s="29"/>
      <c r="IO74" s="29"/>
      <c r="IP74" s="29"/>
      <c r="IQ74" s="29"/>
      <c r="IR74" s="29"/>
      <c r="IS74" s="29"/>
      <c r="IT74" s="29"/>
      <c r="IU74" s="29"/>
      <c r="IV74" s="29"/>
    </row>
    <row r="75" spans="1:256" s="75" customFormat="1" ht="48" x14ac:dyDescent="0.3">
      <c r="A75" s="76" t="s">
        <v>72</v>
      </c>
      <c r="B75" s="45">
        <v>24062100</v>
      </c>
      <c r="C75" s="9"/>
      <c r="D75" s="16"/>
      <c r="E75" s="20">
        <v>5</v>
      </c>
      <c r="F75" s="17"/>
      <c r="G75" s="16">
        <f>[1]Квітень!$BR$179/1000</f>
        <v>8.8999999999999996E-2</v>
      </c>
      <c r="H75" s="16"/>
      <c r="I75" s="16"/>
      <c r="J75" s="16"/>
      <c r="K75" s="18"/>
      <c r="L75" s="18">
        <f>G75-F75</f>
        <v>8.8999999999999996E-2</v>
      </c>
      <c r="M75" s="18">
        <f>G75/E75*100</f>
        <v>1.78</v>
      </c>
      <c r="N75" s="18">
        <f>G75-D75</f>
        <v>8.8999999999999996E-2</v>
      </c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  <c r="BF75" s="34"/>
      <c r="BG75" s="34"/>
      <c r="BH75" s="34"/>
      <c r="BI75" s="34"/>
      <c r="BJ75" s="34"/>
      <c r="BK75" s="34"/>
      <c r="BL75" s="34"/>
      <c r="BM75" s="34"/>
      <c r="BN75" s="34"/>
      <c r="BO75" s="34"/>
      <c r="BP75" s="34"/>
      <c r="BQ75" s="34"/>
      <c r="BR75" s="34"/>
      <c r="BS75" s="34"/>
      <c r="BT75" s="34"/>
      <c r="BU75" s="34"/>
      <c r="BV75" s="34"/>
      <c r="BW75" s="34"/>
      <c r="BX75" s="34"/>
      <c r="BY75" s="34"/>
      <c r="BZ75" s="34"/>
      <c r="CA75" s="34"/>
      <c r="CB75" s="34"/>
      <c r="CC75" s="34"/>
      <c r="CD75" s="34"/>
      <c r="CE75" s="34"/>
      <c r="CF75" s="34"/>
      <c r="CG75" s="34"/>
      <c r="CH75" s="34"/>
      <c r="CI75" s="34"/>
      <c r="CJ75" s="34"/>
      <c r="CK75" s="34"/>
      <c r="CL75" s="34"/>
      <c r="CM75" s="34"/>
      <c r="CN75" s="34"/>
      <c r="CO75" s="34"/>
      <c r="CP75" s="34"/>
      <c r="CQ75" s="34"/>
      <c r="CR75" s="34"/>
      <c r="CS75" s="34"/>
      <c r="CT75" s="34"/>
      <c r="CU75" s="34"/>
      <c r="CV75" s="34"/>
      <c r="CW75" s="34"/>
      <c r="CX75" s="34"/>
      <c r="CY75" s="34"/>
      <c r="CZ75" s="34"/>
      <c r="DA75" s="34"/>
      <c r="DB75" s="34"/>
      <c r="DC75" s="34"/>
      <c r="DD75" s="34"/>
      <c r="DE75" s="34"/>
      <c r="DF75" s="34"/>
      <c r="DG75" s="34"/>
      <c r="DH75" s="34"/>
      <c r="DI75" s="34"/>
      <c r="DJ75" s="34"/>
      <c r="DK75" s="34"/>
      <c r="DL75" s="34"/>
      <c r="DM75" s="34"/>
      <c r="DN75" s="34"/>
      <c r="DO75" s="34"/>
      <c r="DP75" s="34"/>
      <c r="DQ75" s="34"/>
      <c r="DR75" s="34"/>
      <c r="DS75" s="34"/>
      <c r="DT75" s="34"/>
      <c r="DU75" s="34"/>
      <c r="DV75" s="34"/>
      <c r="DW75" s="34"/>
      <c r="DX75" s="34"/>
      <c r="DY75" s="34"/>
      <c r="DZ75" s="34"/>
      <c r="EA75" s="34"/>
      <c r="EB75" s="34"/>
      <c r="EC75" s="34"/>
      <c r="ED75" s="34"/>
      <c r="EE75" s="34"/>
      <c r="EF75" s="34"/>
      <c r="EG75" s="34"/>
      <c r="EH75" s="34"/>
      <c r="EI75" s="34"/>
      <c r="EJ75" s="34"/>
      <c r="EK75" s="34"/>
      <c r="EL75" s="34"/>
      <c r="EM75" s="34"/>
      <c r="EN75" s="34"/>
      <c r="EO75" s="34"/>
      <c r="EP75" s="34"/>
      <c r="EQ75" s="34"/>
      <c r="ER75" s="34"/>
      <c r="ES75" s="34"/>
      <c r="ET75" s="34"/>
      <c r="EU75" s="34"/>
      <c r="EV75" s="34"/>
      <c r="EW75" s="34"/>
      <c r="EX75" s="34"/>
      <c r="EY75" s="34"/>
      <c r="EZ75" s="34"/>
      <c r="FA75" s="34"/>
      <c r="FB75" s="34"/>
      <c r="FC75" s="34"/>
      <c r="FD75" s="29"/>
      <c r="FE75" s="29"/>
      <c r="FF75" s="29"/>
      <c r="FG75" s="29"/>
      <c r="FH75" s="29"/>
      <c r="FI75" s="29"/>
      <c r="FJ75" s="29"/>
      <c r="FK75" s="29"/>
      <c r="FL75" s="29"/>
      <c r="FM75" s="29"/>
      <c r="FN75" s="29"/>
      <c r="FO75" s="29"/>
      <c r="FP75" s="29"/>
      <c r="FQ75" s="29"/>
      <c r="FR75" s="29"/>
      <c r="FS75" s="29"/>
      <c r="FT75" s="29"/>
      <c r="FU75" s="29"/>
      <c r="FV75" s="29"/>
      <c r="FW75" s="29"/>
      <c r="FX75" s="29"/>
      <c r="FY75" s="29"/>
      <c r="FZ75" s="29"/>
      <c r="GA75" s="29"/>
      <c r="GB75" s="29"/>
      <c r="GC75" s="29"/>
      <c r="GD75" s="29"/>
      <c r="GE75" s="29"/>
      <c r="GF75" s="29"/>
      <c r="GG75" s="29"/>
      <c r="GH75" s="29"/>
      <c r="GI75" s="29"/>
      <c r="GJ75" s="29"/>
      <c r="GK75" s="29"/>
      <c r="GL75" s="29"/>
      <c r="GM75" s="29"/>
      <c r="GN75" s="29"/>
      <c r="GO75" s="29"/>
      <c r="GP75" s="29"/>
      <c r="GQ75" s="29"/>
      <c r="GR75" s="29"/>
      <c r="GS75" s="29"/>
      <c r="GT75" s="29"/>
      <c r="GU75" s="29"/>
      <c r="GV75" s="29"/>
      <c r="GW75" s="29"/>
      <c r="GX75" s="29"/>
      <c r="GY75" s="29"/>
      <c r="GZ75" s="29"/>
      <c r="HA75" s="29"/>
      <c r="HB75" s="29"/>
      <c r="HC75" s="29"/>
      <c r="HD75" s="29"/>
      <c r="HE75" s="29"/>
      <c r="HF75" s="29"/>
      <c r="HG75" s="29"/>
      <c r="HH75" s="29"/>
      <c r="HI75" s="29"/>
      <c r="HJ75" s="29"/>
      <c r="HK75" s="29"/>
      <c r="HL75" s="29"/>
      <c r="HM75" s="29"/>
      <c r="HN75" s="29"/>
      <c r="HO75" s="29"/>
      <c r="HP75" s="29"/>
      <c r="HQ75" s="29"/>
      <c r="HR75" s="29"/>
      <c r="HS75" s="29"/>
      <c r="HT75" s="29"/>
      <c r="HU75" s="29"/>
      <c r="HV75" s="29"/>
      <c r="HW75" s="29"/>
      <c r="HX75" s="29"/>
      <c r="HY75" s="29"/>
      <c r="HZ75" s="29"/>
      <c r="IA75" s="29"/>
      <c r="IB75" s="29"/>
      <c r="IC75" s="29"/>
      <c r="ID75" s="29"/>
      <c r="IE75" s="29"/>
      <c r="IF75" s="29"/>
      <c r="IG75" s="29"/>
      <c r="IH75" s="29"/>
      <c r="II75" s="29"/>
      <c r="IJ75" s="29"/>
      <c r="IK75" s="29"/>
      <c r="IL75" s="29"/>
      <c r="IM75" s="29"/>
      <c r="IN75" s="29"/>
      <c r="IO75" s="29"/>
      <c r="IP75" s="29"/>
      <c r="IQ75" s="29"/>
      <c r="IR75" s="29"/>
      <c r="IS75" s="29"/>
      <c r="IT75" s="29"/>
      <c r="IU75" s="29"/>
      <c r="IV75" s="29"/>
    </row>
    <row r="76" spans="1:256" s="75" customFormat="1" ht="63.75" x14ac:dyDescent="0.3">
      <c r="A76" s="44" t="s">
        <v>73</v>
      </c>
      <c r="B76" s="45">
        <v>24110900</v>
      </c>
      <c r="C76" s="9">
        <v>2.1</v>
      </c>
      <c r="D76" s="20">
        <v>1.216</v>
      </c>
      <c r="E76" s="20">
        <v>2</v>
      </c>
      <c r="F76" s="17">
        <v>1</v>
      </c>
      <c r="G76" s="20">
        <f>[1]Квітень!$BR$163/1000</f>
        <v>0.38950000000000001</v>
      </c>
      <c r="H76" s="20"/>
      <c r="I76" s="20"/>
      <c r="J76" s="20"/>
      <c r="K76" s="18"/>
      <c r="L76" s="18">
        <f>G76-F76</f>
        <v>-0.61050000000000004</v>
      </c>
      <c r="M76" s="18">
        <f>G76/E76*100</f>
        <v>19.475000000000001</v>
      </c>
      <c r="N76" s="18">
        <f>G76-D76</f>
        <v>-0.82650000000000001</v>
      </c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  <c r="BF76" s="34"/>
      <c r="BG76" s="34"/>
      <c r="BH76" s="34"/>
      <c r="BI76" s="34"/>
      <c r="BJ76" s="34"/>
      <c r="BK76" s="34"/>
      <c r="BL76" s="34"/>
      <c r="BM76" s="34"/>
      <c r="BN76" s="34"/>
      <c r="BO76" s="34"/>
      <c r="BP76" s="34"/>
      <c r="BQ76" s="34"/>
      <c r="BR76" s="34"/>
      <c r="BS76" s="34"/>
      <c r="BT76" s="34"/>
      <c r="BU76" s="34"/>
      <c r="BV76" s="34"/>
      <c r="BW76" s="34"/>
      <c r="BX76" s="34"/>
      <c r="BY76" s="34"/>
      <c r="BZ76" s="34"/>
      <c r="CA76" s="34"/>
      <c r="CB76" s="34"/>
      <c r="CC76" s="34"/>
      <c r="CD76" s="34"/>
      <c r="CE76" s="34"/>
      <c r="CF76" s="34"/>
      <c r="CG76" s="34"/>
      <c r="CH76" s="34"/>
      <c r="CI76" s="34"/>
      <c r="CJ76" s="34"/>
      <c r="CK76" s="34"/>
      <c r="CL76" s="34"/>
      <c r="CM76" s="34"/>
      <c r="CN76" s="34"/>
      <c r="CO76" s="34"/>
      <c r="CP76" s="34"/>
      <c r="CQ76" s="34"/>
      <c r="CR76" s="34"/>
      <c r="CS76" s="34"/>
      <c r="CT76" s="34"/>
      <c r="CU76" s="34"/>
      <c r="CV76" s="34"/>
      <c r="CW76" s="34"/>
      <c r="CX76" s="34"/>
      <c r="CY76" s="34"/>
      <c r="CZ76" s="34"/>
      <c r="DA76" s="34"/>
      <c r="DB76" s="34"/>
      <c r="DC76" s="34"/>
      <c r="DD76" s="34"/>
      <c r="DE76" s="34"/>
      <c r="DF76" s="34"/>
      <c r="DG76" s="34"/>
      <c r="DH76" s="34"/>
      <c r="DI76" s="34"/>
      <c r="DJ76" s="34"/>
      <c r="DK76" s="34"/>
      <c r="DL76" s="34"/>
      <c r="DM76" s="34"/>
      <c r="DN76" s="34"/>
      <c r="DO76" s="34"/>
      <c r="DP76" s="34"/>
      <c r="DQ76" s="34"/>
      <c r="DR76" s="34"/>
      <c r="DS76" s="34"/>
      <c r="DT76" s="34"/>
      <c r="DU76" s="34"/>
      <c r="DV76" s="34"/>
      <c r="DW76" s="34"/>
      <c r="DX76" s="34"/>
      <c r="DY76" s="34"/>
      <c r="DZ76" s="34"/>
      <c r="EA76" s="34"/>
      <c r="EB76" s="34"/>
      <c r="EC76" s="34"/>
      <c r="ED76" s="34"/>
      <c r="EE76" s="34"/>
      <c r="EF76" s="34"/>
      <c r="EG76" s="34"/>
      <c r="EH76" s="34"/>
      <c r="EI76" s="34"/>
      <c r="EJ76" s="34"/>
      <c r="EK76" s="34"/>
      <c r="EL76" s="34"/>
      <c r="EM76" s="34"/>
      <c r="EN76" s="34"/>
      <c r="EO76" s="34"/>
      <c r="EP76" s="34"/>
      <c r="EQ76" s="34"/>
      <c r="ER76" s="34"/>
      <c r="ES76" s="34"/>
      <c r="ET76" s="34"/>
      <c r="EU76" s="34"/>
      <c r="EV76" s="34"/>
      <c r="EW76" s="34"/>
      <c r="EX76" s="34"/>
      <c r="EY76" s="34"/>
      <c r="EZ76" s="34"/>
      <c r="FA76" s="34"/>
      <c r="FB76" s="34"/>
      <c r="FC76" s="34"/>
      <c r="FD76" s="29"/>
      <c r="FE76" s="29"/>
      <c r="FF76" s="29"/>
      <c r="FG76" s="29"/>
      <c r="FH76" s="29"/>
      <c r="FI76" s="29"/>
      <c r="FJ76" s="29"/>
      <c r="FK76" s="29"/>
      <c r="FL76" s="29"/>
      <c r="FM76" s="29"/>
      <c r="FN76" s="29"/>
      <c r="FO76" s="29"/>
      <c r="FP76" s="29"/>
      <c r="FQ76" s="29"/>
      <c r="FR76" s="29"/>
      <c r="FS76" s="29"/>
      <c r="FT76" s="29"/>
      <c r="FU76" s="29"/>
      <c r="FV76" s="29"/>
      <c r="FW76" s="29"/>
      <c r="FX76" s="29"/>
      <c r="FY76" s="29"/>
      <c r="FZ76" s="29"/>
      <c r="GA76" s="29"/>
      <c r="GB76" s="29"/>
      <c r="GC76" s="29"/>
      <c r="GD76" s="29"/>
      <c r="GE76" s="29"/>
      <c r="GF76" s="29"/>
      <c r="GG76" s="29"/>
      <c r="GH76" s="29"/>
      <c r="GI76" s="29"/>
      <c r="GJ76" s="29"/>
      <c r="GK76" s="29"/>
      <c r="GL76" s="29"/>
      <c r="GM76" s="29"/>
      <c r="GN76" s="29"/>
      <c r="GO76" s="29"/>
      <c r="GP76" s="29"/>
      <c r="GQ76" s="29"/>
      <c r="GR76" s="29"/>
      <c r="GS76" s="29"/>
      <c r="GT76" s="29"/>
      <c r="GU76" s="29"/>
      <c r="GV76" s="29"/>
      <c r="GW76" s="29"/>
      <c r="GX76" s="29"/>
      <c r="GY76" s="29"/>
      <c r="GZ76" s="29"/>
      <c r="HA76" s="29"/>
      <c r="HB76" s="29"/>
      <c r="HC76" s="29"/>
      <c r="HD76" s="29"/>
      <c r="HE76" s="29"/>
      <c r="HF76" s="29"/>
      <c r="HG76" s="29"/>
      <c r="HH76" s="29"/>
      <c r="HI76" s="29"/>
      <c r="HJ76" s="29"/>
      <c r="HK76" s="29"/>
      <c r="HL76" s="29"/>
      <c r="HM76" s="29"/>
      <c r="HN76" s="29"/>
      <c r="HO76" s="29"/>
      <c r="HP76" s="29"/>
      <c r="HQ76" s="29"/>
      <c r="HR76" s="29"/>
      <c r="HS76" s="29"/>
      <c r="HT76" s="29"/>
      <c r="HU76" s="29"/>
      <c r="HV76" s="29"/>
      <c r="HW76" s="29"/>
      <c r="HX76" s="29"/>
      <c r="HY76" s="29"/>
      <c r="HZ76" s="29"/>
      <c r="IA76" s="29"/>
      <c r="IB76" s="29"/>
      <c r="IC76" s="29"/>
      <c r="ID76" s="29"/>
      <c r="IE76" s="29"/>
      <c r="IF76" s="29"/>
      <c r="IG76" s="29"/>
      <c r="IH76" s="29"/>
      <c r="II76" s="29"/>
      <c r="IJ76" s="29"/>
      <c r="IK76" s="29"/>
      <c r="IL76" s="29"/>
      <c r="IM76" s="29"/>
      <c r="IN76" s="29"/>
      <c r="IO76" s="29"/>
      <c r="IP76" s="29"/>
      <c r="IQ76" s="29"/>
      <c r="IR76" s="29"/>
      <c r="IS76" s="29"/>
      <c r="IT76" s="29"/>
      <c r="IU76" s="29"/>
      <c r="IV76" s="29"/>
    </row>
    <row r="77" spans="1:256" s="75" customFormat="1" ht="32.25" x14ac:dyDescent="0.3">
      <c r="A77" s="76" t="s">
        <v>74</v>
      </c>
      <c r="B77" s="45">
        <v>50110000</v>
      </c>
      <c r="C77" s="9">
        <v>5115.3</v>
      </c>
      <c r="D77" s="20">
        <v>1359.0809999999999</v>
      </c>
      <c r="E77" s="20">
        <v>4626</v>
      </c>
      <c r="F77" s="17">
        <v>1150</v>
      </c>
      <c r="G77" s="20">
        <f>[1]Квітень!$BR$181/1000</f>
        <v>1036.2584999999999</v>
      </c>
      <c r="H77" s="20">
        <v>-130</v>
      </c>
      <c r="I77" s="20"/>
      <c r="J77" s="20"/>
      <c r="K77" s="18">
        <f>G77/F77*100</f>
        <v>90.109434782608687</v>
      </c>
      <c r="L77" s="18">
        <f>G77-F77</f>
        <v>-113.74150000000009</v>
      </c>
      <c r="M77" s="18">
        <f>G77/E77*100</f>
        <v>22.4007457846952</v>
      </c>
      <c r="N77" s="18">
        <f>G77-D77</f>
        <v>-322.82249999999999</v>
      </c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34"/>
      <c r="BS77" s="34"/>
      <c r="BT77" s="34"/>
      <c r="BU77" s="34"/>
      <c r="BV77" s="34"/>
      <c r="BW77" s="34"/>
      <c r="BX77" s="34"/>
      <c r="BY77" s="34"/>
      <c r="BZ77" s="34"/>
      <c r="CA77" s="34"/>
      <c r="CB77" s="34"/>
      <c r="CC77" s="34"/>
      <c r="CD77" s="34"/>
      <c r="CE77" s="34"/>
      <c r="CF77" s="34"/>
      <c r="CG77" s="34"/>
      <c r="CH77" s="34"/>
      <c r="CI77" s="34"/>
      <c r="CJ77" s="34"/>
      <c r="CK77" s="34"/>
      <c r="CL77" s="34"/>
      <c r="CM77" s="34"/>
      <c r="CN77" s="34"/>
      <c r="CO77" s="34"/>
      <c r="CP77" s="34"/>
      <c r="CQ77" s="34"/>
      <c r="CR77" s="34"/>
      <c r="CS77" s="34"/>
      <c r="CT77" s="34"/>
      <c r="CU77" s="34"/>
      <c r="CV77" s="34"/>
      <c r="CW77" s="34"/>
      <c r="CX77" s="34"/>
      <c r="CY77" s="34"/>
      <c r="CZ77" s="34"/>
      <c r="DA77" s="34"/>
      <c r="DB77" s="34"/>
      <c r="DC77" s="34"/>
      <c r="DD77" s="34"/>
      <c r="DE77" s="34"/>
      <c r="DF77" s="34"/>
      <c r="DG77" s="34"/>
      <c r="DH77" s="34"/>
      <c r="DI77" s="34"/>
      <c r="DJ77" s="34"/>
      <c r="DK77" s="34"/>
      <c r="DL77" s="34"/>
      <c r="DM77" s="34"/>
      <c r="DN77" s="34"/>
      <c r="DO77" s="34"/>
      <c r="DP77" s="34"/>
      <c r="DQ77" s="34"/>
      <c r="DR77" s="34"/>
      <c r="DS77" s="34"/>
      <c r="DT77" s="34"/>
      <c r="DU77" s="34"/>
      <c r="DV77" s="34"/>
      <c r="DW77" s="34"/>
      <c r="DX77" s="34"/>
      <c r="DY77" s="34"/>
      <c r="DZ77" s="34"/>
      <c r="EA77" s="34"/>
      <c r="EB77" s="34"/>
      <c r="EC77" s="34"/>
      <c r="ED77" s="34"/>
      <c r="EE77" s="34"/>
      <c r="EF77" s="34"/>
      <c r="EG77" s="34"/>
      <c r="EH77" s="34"/>
      <c r="EI77" s="34"/>
      <c r="EJ77" s="34"/>
      <c r="EK77" s="34"/>
      <c r="EL77" s="34"/>
      <c r="EM77" s="34"/>
      <c r="EN77" s="34"/>
      <c r="EO77" s="34"/>
      <c r="EP77" s="34"/>
      <c r="EQ77" s="34"/>
      <c r="ER77" s="34"/>
      <c r="ES77" s="34"/>
      <c r="ET77" s="34"/>
      <c r="EU77" s="34"/>
      <c r="EV77" s="34"/>
      <c r="EW77" s="34"/>
      <c r="EX77" s="34"/>
      <c r="EY77" s="34"/>
      <c r="EZ77" s="34"/>
      <c r="FA77" s="34"/>
      <c r="FB77" s="34"/>
      <c r="FC77" s="34"/>
      <c r="FD77" s="29"/>
      <c r="FE77" s="29"/>
      <c r="FF77" s="29"/>
      <c r="FG77" s="29"/>
      <c r="FH77" s="29"/>
      <c r="FI77" s="29"/>
      <c r="FJ77" s="29"/>
      <c r="FK77" s="29"/>
      <c r="FL77" s="29"/>
      <c r="FM77" s="29"/>
      <c r="FN77" s="29"/>
      <c r="FO77" s="29"/>
      <c r="FP77" s="29"/>
      <c r="FQ77" s="29"/>
      <c r="FR77" s="29"/>
      <c r="FS77" s="29"/>
      <c r="FT77" s="29"/>
      <c r="FU77" s="29"/>
      <c r="FV77" s="29"/>
      <c r="FW77" s="29"/>
      <c r="FX77" s="29"/>
      <c r="FY77" s="29"/>
      <c r="FZ77" s="29"/>
      <c r="GA77" s="29"/>
      <c r="GB77" s="29"/>
      <c r="GC77" s="29"/>
      <c r="GD77" s="29"/>
      <c r="GE77" s="29"/>
      <c r="GF77" s="29"/>
      <c r="GG77" s="29"/>
      <c r="GH77" s="29"/>
      <c r="GI77" s="29"/>
      <c r="GJ77" s="29"/>
      <c r="GK77" s="29"/>
      <c r="GL77" s="29"/>
      <c r="GM77" s="29"/>
      <c r="GN77" s="29"/>
      <c r="GO77" s="29"/>
      <c r="GP77" s="29"/>
      <c r="GQ77" s="29"/>
      <c r="GR77" s="29"/>
      <c r="GS77" s="29"/>
      <c r="GT77" s="29"/>
      <c r="GU77" s="29"/>
      <c r="GV77" s="29"/>
      <c r="GW77" s="29"/>
      <c r="GX77" s="29"/>
      <c r="GY77" s="29"/>
      <c r="GZ77" s="29"/>
      <c r="HA77" s="29"/>
      <c r="HB77" s="29"/>
      <c r="HC77" s="29"/>
      <c r="HD77" s="29"/>
      <c r="HE77" s="29"/>
      <c r="HF77" s="29"/>
      <c r="HG77" s="29"/>
      <c r="HH77" s="29"/>
      <c r="HI77" s="29"/>
      <c r="HJ77" s="29"/>
      <c r="HK77" s="29"/>
      <c r="HL77" s="29"/>
      <c r="HM77" s="29"/>
      <c r="HN77" s="29"/>
      <c r="HO77" s="29"/>
      <c r="HP77" s="29"/>
      <c r="HQ77" s="29"/>
      <c r="HR77" s="29"/>
      <c r="HS77" s="29"/>
      <c r="HT77" s="29"/>
      <c r="HU77" s="29"/>
      <c r="HV77" s="29"/>
      <c r="HW77" s="29"/>
      <c r="HX77" s="29"/>
      <c r="HY77" s="29"/>
      <c r="HZ77" s="29"/>
      <c r="IA77" s="29"/>
      <c r="IB77" s="29"/>
      <c r="IC77" s="29"/>
      <c r="ID77" s="29"/>
      <c r="IE77" s="29"/>
      <c r="IF77" s="29"/>
      <c r="IG77" s="29"/>
      <c r="IH77" s="29"/>
      <c r="II77" s="29"/>
      <c r="IJ77" s="29"/>
      <c r="IK77" s="29"/>
      <c r="IL77" s="29"/>
      <c r="IM77" s="29"/>
      <c r="IN77" s="29"/>
      <c r="IO77" s="29"/>
      <c r="IP77" s="29"/>
      <c r="IQ77" s="29"/>
      <c r="IR77" s="29"/>
      <c r="IS77" s="29"/>
      <c r="IT77" s="29"/>
      <c r="IU77" s="29"/>
      <c r="IV77" s="29"/>
    </row>
    <row r="78" spans="1:256" s="42" customFormat="1" ht="19.5" x14ac:dyDescent="0.35">
      <c r="A78" s="40" t="s">
        <v>75</v>
      </c>
      <c r="B78" s="24"/>
      <c r="C78" s="26">
        <f t="shared" ref="C78:H78" si="16">C79+C80+C81+C82</f>
        <v>54540.120999999999</v>
      </c>
      <c r="D78" s="26">
        <f t="shared" si="16"/>
        <v>12530.56</v>
      </c>
      <c r="E78" s="26">
        <f t="shared" si="16"/>
        <v>50000</v>
      </c>
      <c r="F78" s="26">
        <f t="shared" si="16"/>
        <v>15364.894</v>
      </c>
      <c r="G78" s="26">
        <f t="shared" si="16"/>
        <v>12918.39228</v>
      </c>
      <c r="H78" s="26">
        <f t="shared" si="16"/>
        <v>0</v>
      </c>
      <c r="I78" s="26"/>
      <c r="J78" s="26"/>
      <c r="K78" s="18">
        <f>G78/F78*100</f>
        <v>84.077327705612547</v>
      </c>
      <c r="L78" s="26">
        <f>G78-F78</f>
        <v>-2446.5017200000002</v>
      </c>
      <c r="M78" s="26">
        <f>G78/E78*100</f>
        <v>25.836784559999998</v>
      </c>
      <c r="N78" s="26">
        <f>G78-D78</f>
        <v>387.83228000000054</v>
      </c>
      <c r="FD78" s="43"/>
      <c r="FE78" s="43"/>
      <c r="FF78" s="43"/>
      <c r="FG78" s="43"/>
      <c r="FH78" s="43"/>
      <c r="FI78" s="43"/>
      <c r="FJ78" s="43"/>
      <c r="FK78" s="43"/>
      <c r="FL78" s="43"/>
      <c r="FM78" s="43"/>
      <c r="FN78" s="43"/>
      <c r="FO78" s="43"/>
      <c r="FP78" s="43"/>
      <c r="FQ78" s="43"/>
      <c r="FR78" s="43"/>
      <c r="FS78" s="43"/>
      <c r="FT78" s="43"/>
      <c r="FU78" s="43"/>
      <c r="FV78" s="43"/>
      <c r="FW78" s="43"/>
      <c r="FX78" s="43"/>
      <c r="FY78" s="43"/>
      <c r="FZ78" s="43"/>
      <c r="GA78" s="43"/>
      <c r="GB78" s="43"/>
      <c r="GC78" s="43"/>
      <c r="GD78" s="43"/>
      <c r="GE78" s="43"/>
      <c r="GF78" s="43"/>
      <c r="GG78" s="43"/>
      <c r="GH78" s="43"/>
      <c r="GI78" s="43"/>
      <c r="GJ78" s="43"/>
      <c r="GK78" s="43"/>
      <c r="GL78" s="43"/>
      <c r="GM78" s="43"/>
      <c r="GN78" s="43"/>
      <c r="GO78" s="43"/>
      <c r="GP78" s="43"/>
      <c r="GQ78" s="43"/>
      <c r="GR78" s="43"/>
      <c r="GS78" s="43"/>
      <c r="GT78" s="43"/>
      <c r="GU78" s="43"/>
      <c r="GV78" s="43"/>
      <c r="GW78" s="43"/>
      <c r="GX78" s="43"/>
      <c r="GY78" s="43"/>
      <c r="GZ78" s="43"/>
      <c r="HA78" s="43"/>
      <c r="HB78" s="43"/>
      <c r="HC78" s="43"/>
      <c r="HD78" s="43"/>
      <c r="HE78" s="43"/>
      <c r="HF78" s="43"/>
      <c r="HG78" s="43"/>
      <c r="HH78" s="43"/>
      <c r="HI78" s="43"/>
      <c r="HJ78" s="43"/>
      <c r="HK78" s="43"/>
      <c r="HL78" s="43"/>
      <c r="HM78" s="43"/>
      <c r="HN78" s="43"/>
      <c r="HO78" s="43"/>
      <c r="HP78" s="43"/>
      <c r="HQ78" s="43"/>
      <c r="HR78" s="43"/>
      <c r="HS78" s="43"/>
      <c r="HT78" s="43"/>
      <c r="HU78" s="43"/>
      <c r="HV78" s="43"/>
      <c r="HW78" s="43"/>
      <c r="HX78" s="43"/>
      <c r="HY78" s="43"/>
      <c r="HZ78" s="43"/>
      <c r="IA78" s="43"/>
      <c r="IB78" s="43"/>
      <c r="IC78" s="43"/>
      <c r="ID78" s="43"/>
      <c r="IE78" s="43"/>
      <c r="IF78" s="43"/>
      <c r="IG78" s="43"/>
      <c r="IH78" s="43"/>
      <c r="II78" s="43"/>
      <c r="IJ78" s="43"/>
      <c r="IK78" s="43"/>
      <c r="IL78" s="43"/>
      <c r="IM78" s="43"/>
      <c r="IN78" s="43"/>
      <c r="IO78" s="43"/>
      <c r="IP78" s="43"/>
      <c r="IQ78" s="43"/>
      <c r="IR78" s="43"/>
      <c r="IS78" s="43"/>
      <c r="IT78" s="43"/>
      <c r="IU78" s="43"/>
      <c r="IV78" s="43"/>
    </row>
    <row r="79" spans="1:256" s="21" customFormat="1" ht="48" hidden="1" x14ac:dyDescent="0.3">
      <c r="A79" s="13" t="s">
        <v>76</v>
      </c>
      <c r="B79" s="19">
        <v>24110700</v>
      </c>
      <c r="C79" s="17">
        <v>2.1000000000000001E-2</v>
      </c>
      <c r="D79" s="17">
        <v>2.1000000000000001E-2</v>
      </c>
      <c r="E79" s="17"/>
      <c r="F79" s="17"/>
      <c r="G79" s="17"/>
      <c r="H79" s="17"/>
      <c r="I79" s="17"/>
      <c r="J79" s="17"/>
      <c r="K79" s="17"/>
      <c r="L79" s="17"/>
      <c r="M79" s="17"/>
      <c r="N79" s="17"/>
      <c r="FD79" s="22"/>
      <c r="FE79" s="22"/>
      <c r="FF79" s="22"/>
      <c r="FG79" s="22"/>
      <c r="FH79" s="22"/>
      <c r="FI79" s="22"/>
      <c r="FJ79" s="22"/>
      <c r="FK79" s="22"/>
      <c r="FL79" s="22"/>
      <c r="FM79" s="22"/>
      <c r="FN79" s="22"/>
      <c r="FO79" s="22"/>
      <c r="FP79" s="22"/>
      <c r="FQ79" s="22"/>
      <c r="FR79" s="22"/>
      <c r="FS79" s="22"/>
      <c r="FT79" s="22"/>
      <c r="FU79" s="22"/>
      <c r="FV79" s="22"/>
      <c r="FW79" s="22"/>
      <c r="FX79" s="22"/>
      <c r="FY79" s="22"/>
      <c r="FZ79" s="22"/>
      <c r="GA79" s="22"/>
      <c r="GB79" s="22"/>
      <c r="GC79" s="22"/>
      <c r="GD79" s="22"/>
      <c r="GE79" s="22"/>
      <c r="GF79" s="22"/>
      <c r="GG79" s="22"/>
      <c r="GH79" s="22"/>
      <c r="GI79" s="22"/>
      <c r="GJ79" s="22"/>
      <c r="GK79" s="22"/>
      <c r="GL79" s="22"/>
      <c r="GM79" s="22"/>
      <c r="GN79" s="22"/>
      <c r="GO79" s="22"/>
      <c r="GP79" s="22"/>
      <c r="GQ79" s="22"/>
      <c r="GR79" s="22"/>
      <c r="GS79" s="22"/>
      <c r="GT79" s="22"/>
      <c r="GU79" s="22"/>
      <c r="GV79" s="22"/>
      <c r="GW79" s="22"/>
      <c r="GX79" s="22"/>
      <c r="GY79" s="22"/>
      <c r="GZ79" s="22"/>
      <c r="HA79" s="22"/>
      <c r="HB79" s="22"/>
      <c r="HC79" s="22"/>
      <c r="HD79" s="22"/>
      <c r="HE79" s="22"/>
      <c r="HF79" s="22"/>
      <c r="HG79" s="22"/>
      <c r="HH79" s="22"/>
      <c r="HI79" s="22"/>
      <c r="HJ79" s="22"/>
      <c r="HK79" s="22"/>
      <c r="HL79" s="22"/>
      <c r="HM79" s="22"/>
      <c r="HN79" s="22"/>
      <c r="HO79" s="22"/>
      <c r="HP79" s="22"/>
      <c r="HQ79" s="22"/>
      <c r="HR79" s="22"/>
      <c r="HS79" s="22"/>
      <c r="HT79" s="22"/>
      <c r="HU79" s="22"/>
      <c r="HV79" s="22"/>
      <c r="HW79" s="22"/>
      <c r="HX79" s="22"/>
      <c r="HY79" s="22"/>
      <c r="HZ79" s="22"/>
      <c r="IA79" s="22"/>
      <c r="IB79" s="22"/>
      <c r="IC79" s="22"/>
      <c r="ID79" s="22"/>
      <c r="IE79" s="22"/>
      <c r="IF79" s="22"/>
      <c r="IG79" s="22"/>
      <c r="IH79" s="22"/>
      <c r="II79" s="22"/>
      <c r="IJ79" s="22"/>
      <c r="IK79" s="22"/>
      <c r="IL79" s="22"/>
      <c r="IM79" s="22"/>
      <c r="IN79" s="22"/>
      <c r="IO79" s="22"/>
      <c r="IP79" s="22"/>
      <c r="IQ79" s="22"/>
      <c r="IR79" s="22"/>
      <c r="IS79" s="22"/>
      <c r="IT79" s="22"/>
      <c r="IU79" s="22"/>
      <c r="IV79" s="22"/>
    </row>
    <row r="80" spans="1:256" s="1" customFormat="1" ht="31.5" x14ac:dyDescent="0.3">
      <c r="A80" s="77" t="s">
        <v>77</v>
      </c>
      <c r="B80" s="19">
        <v>24170000</v>
      </c>
      <c r="C80" s="10">
        <v>28923.8</v>
      </c>
      <c r="D80" s="17">
        <v>7494.4219999999996</v>
      </c>
      <c r="E80" s="17">
        <v>10000</v>
      </c>
      <c r="F80" s="17">
        <v>4591.71</v>
      </c>
      <c r="G80" s="17">
        <f>[1]Квітень!$BR$180/1000</f>
        <v>4689.1167500000001</v>
      </c>
      <c r="H80" s="17"/>
      <c r="I80" s="17"/>
      <c r="J80" s="17"/>
      <c r="K80" s="18">
        <f>G80/F80*100</f>
        <v>102.12136110512206</v>
      </c>
      <c r="L80" s="18">
        <f>G80-F80</f>
        <v>97.406750000000102</v>
      </c>
      <c r="M80" s="18">
        <f>G80/E80*100</f>
        <v>46.891167500000002</v>
      </c>
      <c r="N80" s="18">
        <f>G80-D80</f>
        <v>-2805.3052499999994</v>
      </c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  <c r="II80" s="4"/>
      <c r="IJ80" s="4"/>
      <c r="IK80" s="4"/>
      <c r="IL80" s="4"/>
      <c r="IM80" s="4"/>
      <c r="IN80" s="4"/>
      <c r="IO80" s="4"/>
      <c r="IP80" s="4"/>
      <c r="IQ80" s="4"/>
      <c r="IR80" s="4"/>
      <c r="IS80" s="4"/>
      <c r="IT80" s="4"/>
      <c r="IU80" s="4"/>
      <c r="IV80" s="4"/>
    </row>
    <row r="81" spans="1:256" s="75" customFormat="1" ht="31.5" x14ac:dyDescent="0.3">
      <c r="A81" s="78" t="s">
        <v>78</v>
      </c>
      <c r="B81" s="45">
        <v>31030000</v>
      </c>
      <c r="C81" s="9">
        <v>10887.2</v>
      </c>
      <c r="D81" s="20">
        <v>417.2</v>
      </c>
      <c r="E81" s="20">
        <v>12000</v>
      </c>
      <c r="F81" s="17">
        <v>5373.1840000000002</v>
      </c>
      <c r="G81" s="20">
        <f>[1]Квітень!$BR$165/1000</f>
        <v>5816.5356000000002</v>
      </c>
      <c r="H81" s="20"/>
      <c r="I81" s="20"/>
      <c r="J81" s="20"/>
      <c r="K81" s="18"/>
      <c r="L81" s="18">
        <f>G81-F81</f>
        <v>443.35159999999996</v>
      </c>
      <c r="M81" s="18">
        <f>G81/E81*100</f>
        <v>48.471130000000002</v>
      </c>
      <c r="N81" s="18">
        <f>G81-D81</f>
        <v>5399.3356000000003</v>
      </c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  <c r="IR81" s="4"/>
      <c r="IS81" s="4"/>
      <c r="IT81" s="4"/>
      <c r="IU81" s="4"/>
      <c r="IV81" s="4"/>
    </row>
    <row r="82" spans="1:256" s="79" customFormat="1" x14ac:dyDescent="0.3">
      <c r="A82" s="76" t="s">
        <v>79</v>
      </c>
      <c r="B82" s="45" t="s">
        <v>80</v>
      </c>
      <c r="C82" s="9">
        <v>14729.1</v>
      </c>
      <c r="D82" s="20">
        <v>4618.9170000000004</v>
      </c>
      <c r="E82" s="20">
        <v>28000</v>
      </c>
      <c r="F82" s="17">
        <v>5400</v>
      </c>
      <c r="G82" s="20">
        <f>[1]Квітень!$BR$166/1000+[1]Квітень!$BR$167/1000</f>
        <v>2412.7399299999997</v>
      </c>
      <c r="H82" s="20"/>
      <c r="I82" s="20"/>
      <c r="J82" s="20"/>
      <c r="K82" s="18"/>
      <c r="L82" s="18">
        <f>G82-F82</f>
        <v>-2987.2600700000003</v>
      </c>
      <c r="M82" s="18">
        <f>G82/E82*100</f>
        <v>8.6169283214285706</v>
      </c>
      <c r="N82" s="18">
        <f>G82-D82</f>
        <v>-2206.1770700000006</v>
      </c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  <c r="IG82" s="3"/>
      <c r="IH82" s="3"/>
      <c r="II82" s="3"/>
      <c r="IJ82" s="3"/>
      <c r="IK82" s="3"/>
      <c r="IL82" s="3"/>
      <c r="IM82" s="3"/>
      <c r="IN82" s="3"/>
      <c r="IO82" s="3"/>
      <c r="IP82" s="3"/>
      <c r="IQ82" s="3"/>
      <c r="IR82" s="3"/>
      <c r="IS82" s="3"/>
      <c r="IT82" s="3"/>
      <c r="IU82" s="3"/>
      <c r="IV82" s="3"/>
    </row>
    <row r="83" spans="1:256" s="79" customFormat="1" x14ac:dyDescent="0.3">
      <c r="A83" s="80" t="s">
        <v>81</v>
      </c>
      <c r="B83" s="31"/>
      <c r="C83" s="18">
        <f>C66+C67+C68+C69+C70+C71+C74+C75+C76+C77+C79+C80+C81+C82+0.2</f>
        <v>156420.52100000004</v>
      </c>
      <c r="D83" s="18">
        <f>D68+D69+D70+D71+D75+D76+D77+D80+D81+D82+D74</f>
        <v>38347.875</v>
      </c>
      <c r="E83" s="18">
        <f>E68+E70+E71+E75+E76+E77+E80+E81+E82+E74</f>
        <v>107547.3</v>
      </c>
      <c r="F83" s="18">
        <f>F68+F70+F71+F74+F75+F76+F77+F80+F81+F82</f>
        <v>34195.894</v>
      </c>
      <c r="G83" s="18">
        <f>G66+G67+G68+G69+G70+G71+G74+G75+G76+G77+G80+G81+G82</f>
        <v>31333.133720000002</v>
      </c>
      <c r="H83" s="18">
        <f>H66+H67+H68+H69+H70+H71+H74+H75+H76+H77+H80+H81+H82</f>
        <v>-130</v>
      </c>
      <c r="I83" s="18"/>
      <c r="J83" s="18"/>
      <c r="K83" s="18">
        <f>G83/F83*100</f>
        <v>91.628350818960897</v>
      </c>
      <c r="L83" s="18">
        <f>G83-F83</f>
        <v>-2862.7602799999986</v>
      </c>
      <c r="M83" s="18">
        <f>G83/E83*100</f>
        <v>29.13428205078138</v>
      </c>
      <c r="N83" s="18">
        <f>G83-D83</f>
        <v>-7014.7412799999984</v>
      </c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81"/>
      <c r="AE83" s="81"/>
      <c r="AF83" s="81"/>
      <c r="AG83" s="81"/>
      <c r="AH83" s="81"/>
      <c r="AI83" s="81"/>
      <c r="AJ83" s="81"/>
      <c r="AK83" s="81"/>
      <c r="AL83" s="81"/>
      <c r="AM83" s="81"/>
      <c r="AN83" s="81"/>
      <c r="AO83" s="81"/>
      <c r="AP83" s="81"/>
      <c r="AQ83" s="81"/>
      <c r="AR83" s="81"/>
      <c r="AS83" s="81"/>
      <c r="AT83" s="81"/>
      <c r="AU83" s="81"/>
      <c r="AV83" s="81"/>
      <c r="AW83" s="81"/>
      <c r="AX83" s="81"/>
      <c r="AY83" s="81"/>
      <c r="AZ83" s="81"/>
      <c r="BA83" s="81"/>
      <c r="BB83" s="81"/>
      <c r="BC83" s="81"/>
      <c r="BD83" s="81"/>
      <c r="BE83" s="81"/>
      <c r="BF83" s="81"/>
      <c r="BG83" s="81"/>
      <c r="BH83" s="81"/>
      <c r="BI83" s="81"/>
      <c r="BJ83" s="81"/>
      <c r="BK83" s="81"/>
      <c r="BL83" s="81"/>
      <c r="BM83" s="81"/>
      <c r="BN83" s="81"/>
      <c r="BO83" s="81"/>
      <c r="BP83" s="81"/>
      <c r="BQ83" s="81"/>
      <c r="BR83" s="81"/>
      <c r="BS83" s="81"/>
      <c r="BT83" s="81"/>
      <c r="BU83" s="81"/>
      <c r="BV83" s="81"/>
      <c r="BW83" s="81"/>
      <c r="BX83" s="81"/>
      <c r="BY83" s="81"/>
      <c r="BZ83" s="81"/>
      <c r="CA83" s="81"/>
      <c r="CB83" s="81"/>
      <c r="CC83" s="81"/>
      <c r="CD83" s="81"/>
      <c r="CE83" s="81"/>
      <c r="CF83" s="81"/>
      <c r="CG83" s="81"/>
      <c r="CH83" s="81"/>
      <c r="CI83" s="81"/>
      <c r="CJ83" s="81"/>
      <c r="CK83" s="81"/>
      <c r="CL83" s="81"/>
      <c r="CM83" s="81"/>
      <c r="CN83" s="81"/>
      <c r="CO83" s="81"/>
      <c r="CP83" s="81"/>
      <c r="CQ83" s="81"/>
      <c r="CR83" s="81"/>
      <c r="CS83" s="81"/>
      <c r="CT83" s="81"/>
      <c r="CU83" s="81"/>
      <c r="CV83" s="81"/>
      <c r="CW83" s="81"/>
      <c r="CX83" s="81"/>
      <c r="CY83" s="81"/>
      <c r="CZ83" s="81"/>
      <c r="DA83" s="81"/>
      <c r="DB83" s="81"/>
      <c r="DC83" s="81"/>
      <c r="DD83" s="81"/>
      <c r="DE83" s="81"/>
      <c r="DF83" s="81"/>
      <c r="DG83" s="81"/>
      <c r="DH83" s="81"/>
      <c r="DI83" s="81"/>
      <c r="DJ83" s="81"/>
      <c r="DK83" s="81"/>
      <c r="DL83" s="81"/>
      <c r="DM83" s="81"/>
      <c r="DN83" s="81"/>
      <c r="DO83" s="81"/>
      <c r="DP83" s="81"/>
      <c r="DQ83" s="81"/>
      <c r="DR83" s="81"/>
      <c r="DS83" s="81"/>
      <c r="DT83" s="81"/>
      <c r="DU83" s="81"/>
      <c r="DV83" s="81"/>
      <c r="DW83" s="81"/>
      <c r="DX83" s="81"/>
      <c r="DY83" s="81"/>
      <c r="DZ83" s="81"/>
      <c r="EA83" s="81"/>
      <c r="EB83" s="81"/>
      <c r="EC83" s="81"/>
      <c r="ED83" s="81"/>
      <c r="EE83" s="81"/>
      <c r="EF83" s="81"/>
      <c r="EG83" s="81"/>
      <c r="EH83" s="81"/>
      <c r="EI83" s="81"/>
      <c r="EJ83" s="81"/>
      <c r="EK83" s="81"/>
      <c r="EL83" s="81"/>
      <c r="EM83" s="81"/>
      <c r="EN83" s="81"/>
      <c r="EO83" s="81"/>
      <c r="EP83" s="81"/>
      <c r="EQ83" s="81"/>
      <c r="ER83" s="81"/>
      <c r="ES83" s="81"/>
      <c r="ET83" s="81"/>
      <c r="EU83" s="81"/>
      <c r="EV83" s="81"/>
      <c r="EW83" s="81"/>
      <c r="EX83" s="81"/>
      <c r="EY83" s="81"/>
      <c r="EZ83" s="81"/>
      <c r="FA83" s="81"/>
      <c r="FB83" s="81"/>
      <c r="FC83" s="81"/>
      <c r="FD83" s="82"/>
      <c r="FE83" s="82"/>
      <c r="FF83" s="82"/>
      <c r="FG83" s="82"/>
      <c r="FH83" s="82"/>
      <c r="FI83" s="82"/>
      <c r="FJ83" s="82"/>
      <c r="FK83" s="82"/>
      <c r="FL83" s="82"/>
      <c r="FM83" s="82"/>
      <c r="FN83" s="82"/>
      <c r="FO83" s="82"/>
      <c r="FP83" s="82"/>
      <c r="FQ83" s="82"/>
      <c r="FR83" s="82"/>
      <c r="FS83" s="82"/>
      <c r="FT83" s="82"/>
      <c r="FU83" s="82"/>
      <c r="FV83" s="82"/>
      <c r="FW83" s="82"/>
      <c r="FX83" s="82"/>
      <c r="FY83" s="82"/>
      <c r="FZ83" s="82"/>
      <c r="GA83" s="82"/>
      <c r="GB83" s="82"/>
      <c r="GC83" s="82"/>
      <c r="GD83" s="82"/>
      <c r="GE83" s="82"/>
      <c r="GF83" s="82"/>
      <c r="GG83" s="82"/>
      <c r="GH83" s="82"/>
      <c r="GI83" s="82"/>
      <c r="GJ83" s="82"/>
      <c r="GK83" s="82"/>
      <c r="GL83" s="82"/>
      <c r="GM83" s="82"/>
      <c r="GN83" s="82"/>
      <c r="GO83" s="82"/>
      <c r="GP83" s="82"/>
      <c r="GQ83" s="82"/>
      <c r="GR83" s="82"/>
      <c r="GS83" s="82"/>
      <c r="GT83" s="82"/>
      <c r="GU83" s="82"/>
      <c r="GV83" s="82"/>
      <c r="GW83" s="82"/>
      <c r="GX83" s="82"/>
      <c r="GY83" s="82"/>
      <c r="GZ83" s="82"/>
      <c r="HA83" s="82"/>
      <c r="HB83" s="82"/>
      <c r="HC83" s="82"/>
      <c r="HD83" s="82"/>
      <c r="HE83" s="82"/>
      <c r="HF83" s="82"/>
      <c r="HG83" s="82"/>
      <c r="HH83" s="82"/>
      <c r="HI83" s="82"/>
      <c r="HJ83" s="82"/>
      <c r="HK83" s="82"/>
      <c r="HL83" s="82"/>
      <c r="HM83" s="82"/>
      <c r="HN83" s="82"/>
      <c r="HO83" s="82"/>
      <c r="HP83" s="82"/>
      <c r="HQ83" s="82"/>
      <c r="HR83" s="82"/>
      <c r="HS83" s="82"/>
      <c r="HT83" s="82"/>
      <c r="HU83" s="82"/>
      <c r="HV83" s="82"/>
      <c r="HW83" s="82"/>
      <c r="HX83" s="82"/>
      <c r="HY83" s="82"/>
      <c r="HZ83" s="82"/>
      <c r="IA83" s="82"/>
      <c r="IB83" s="82"/>
      <c r="IC83" s="82"/>
      <c r="ID83" s="82"/>
      <c r="IE83" s="82"/>
      <c r="IF83" s="82"/>
      <c r="IG83" s="82"/>
      <c r="IH83" s="82"/>
      <c r="II83" s="82"/>
      <c r="IJ83" s="82"/>
      <c r="IK83" s="82"/>
      <c r="IL83" s="82"/>
      <c r="IM83" s="82"/>
      <c r="IN83" s="82"/>
      <c r="IO83" s="82"/>
      <c r="IP83" s="82"/>
      <c r="IQ83" s="82"/>
      <c r="IR83" s="82"/>
      <c r="IS83" s="82"/>
      <c r="IT83" s="82"/>
      <c r="IU83" s="82"/>
      <c r="IV83" s="82"/>
    </row>
    <row r="84" spans="1:256" s="79" customFormat="1" ht="31.5" x14ac:dyDescent="0.3">
      <c r="A84" s="80" t="s">
        <v>82</v>
      </c>
      <c r="B84" s="31"/>
      <c r="C84" s="18">
        <f t="shared" ref="C84:I84" si="17">C64+C83</f>
        <v>1829499.2210000001</v>
      </c>
      <c r="D84" s="18">
        <f t="shared" si="17"/>
        <v>569205.82955000002</v>
      </c>
      <c r="E84" s="18">
        <f t="shared" si="17"/>
        <v>2169229.2999999998</v>
      </c>
      <c r="F84" s="18">
        <f t="shared" si="17"/>
        <v>627055.89399999997</v>
      </c>
      <c r="G84" s="18">
        <f t="shared" si="17"/>
        <v>602367.50971000001</v>
      </c>
      <c r="H84" s="18">
        <f t="shared" si="17"/>
        <v>-8612</v>
      </c>
      <c r="I84" s="18">
        <f t="shared" si="17"/>
        <v>-1.5977908830979199</v>
      </c>
      <c r="J84" s="18"/>
      <c r="K84" s="18">
        <f>G84/F84*100</f>
        <v>96.062809627302542</v>
      </c>
      <c r="L84" s="18">
        <f>G84-F84</f>
        <v>-24688.384289999958</v>
      </c>
      <c r="M84" s="18">
        <f>G84/E84*100</f>
        <v>27.768733794532469</v>
      </c>
      <c r="N84" s="18">
        <f>G84-D84</f>
        <v>33161.680159999989</v>
      </c>
      <c r="O84" s="34"/>
      <c r="P84" s="34"/>
      <c r="Q84" s="34"/>
      <c r="R84" s="34"/>
      <c r="S84" s="83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81"/>
      <c r="AE84" s="81"/>
      <c r="AF84" s="81"/>
      <c r="AG84" s="81"/>
      <c r="AH84" s="81"/>
      <c r="AI84" s="81"/>
      <c r="AJ84" s="81"/>
      <c r="AK84" s="81"/>
      <c r="AL84" s="81"/>
      <c r="AM84" s="81"/>
      <c r="AN84" s="81"/>
      <c r="AO84" s="81"/>
      <c r="AP84" s="81"/>
      <c r="AQ84" s="81"/>
      <c r="AR84" s="81"/>
      <c r="AS84" s="81"/>
      <c r="AT84" s="81"/>
      <c r="AU84" s="81"/>
      <c r="AV84" s="81"/>
      <c r="AW84" s="81"/>
      <c r="AX84" s="81"/>
      <c r="AY84" s="81"/>
      <c r="AZ84" s="81"/>
      <c r="BA84" s="81"/>
      <c r="BB84" s="81"/>
      <c r="BC84" s="81"/>
      <c r="BD84" s="81"/>
      <c r="BE84" s="81"/>
      <c r="BF84" s="81"/>
      <c r="BG84" s="81"/>
      <c r="BH84" s="81"/>
      <c r="BI84" s="81"/>
      <c r="BJ84" s="81"/>
      <c r="BK84" s="81"/>
      <c r="BL84" s="81"/>
      <c r="BM84" s="81"/>
      <c r="BN84" s="81"/>
      <c r="BO84" s="81"/>
      <c r="BP84" s="81"/>
      <c r="BQ84" s="81"/>
      <c r="BR84" s="81"/>
      <c r="BS84" s="81"/>
      <c r="BT84" s="81"/>
      <c r="BU84" s="81"/>
      <c r="BV84" s="81"/>
      <c r="BW84" s="81"/>
      <c r="BX84" s="81"/>
      <c r="BY84" s="81"/>
      <c r="BZ84" s="81"/>
      <c r="CA84" s="81"/>
      <c r="CB84" s="81"/>
      <c r="CC84" s="81"/>
      <c r="CD84" s="81"/>
      <c r="CE84" s="81"/>
      <c r="CF84" s="81"/>
      <c r="CG84" s="81"/>
      <c r="CH84" s="81"/>
      <c r="CI84" s="81"/>
      <c r="CJ84" s="81"/>
      <c r="CK84" s="81"/>
      <c r="CL84" s="81"/>
      <c r="CM84" s="81"/>
      <c r="CN84" s="81"/>
      <c r="CO84" s="81"/>
      <c r="CP84" s="81"/>
      <c r="CQ84" s="81"/>
      <c r="CR84" s="81"/>
      <c r="CS84" s="81"/>
      <c r="CT84" s="81"/>
      <c r="CU84" s="81"/>
      <c r="CV84" s="81"/>
      <c r="CW84" s="81"/>
      <c r="CX84" s="81"/>
      <c r="CY84" s="81"/>
      <c r="CZ84" s="81"/>
      <c r="DA84" s="81"/>
      <c r="DB84" s="81"/>
      <c r="DC84" s="81"/>
      <c r="DD84" s="81"/>
      <c r="DE84" s="81"/>
      <c r="DF84" s="81"/>
      <c r="DG84" s="81"/>
      <c r="DH84" s="81"/>
      <c r="DI84" s="81"/>
      <c r="DJ84" s="81"/>
      <c r="DK84" s="81"/>
      <c r="DL84" s="81"/>
      <c r="DM84" s="81"/>
      <c r="DN84" s="81"/>
      <c r="DO84" s="81"/>
      <c r="DP84" s="81"/>
      <c r="DQ84" s="81"/>
      <c r="DR84" s="81"/>
      <c r="DS84" s="81"/>
      <c r="DT84" s="81"/>
      <c r="DU84" s="81"/>
      <c r="DV84" s="81"/>
      <c r="DW84" s="81"/>
      <c r="DX84" s="81"/>
      <c r="DY84" s="81"/>
      <c r="DZ84" s="81"/>
      <c r="EA84" s="81"/>
      <c r="EB84" s="81"/>
      <c r="EC84" s="81"/>
      <c r="ED84" s="81"/>
      <c r="EE84" s="81"/>
      <c r="EF84" s="81"/>
      <c r="EG84" s="81"/>
      <c r="EH84" s="81"/>
      <c r="EI84" s="81"/>
      <c r="EJ84" s="81"/>
      <c r="EK84" s="81"/>
      <c r="EL84" s="81"/>
      <c r="EM84" s="81"/>
      <c r="EN84" s="81"/>
      <c r="EO84" s="81"/>
      <c r="EP84" s="81"/>
      <c r="EQ84" s="81"/>
      <c r="ER84" s="81"/>
      <c r="ES84" s="81"/>
      <c r="ET84" s="81"/>
      <c r="EU84" s="81"/>
      <c r="EV84" s="81"/>
      <c r="EW84" s="81"/>
      <c r="EX84" s="81"/>
      <c r="EY84" s="81"/>
      <c r="EZ84" s="81"/>
      <c r="FA84" s="81"/>
      <c r="FB84" s="81"/>
      <c r="FC84" s="81"/>
      <c r="FD84" s="81"/>
      <c r="FE84" s="81"/>
      <c r="FF84" s="81"/>
      <c r="FG84" s="81"/>
      <c r="FH84" s="81"/>
      <c r="FI84" s="81"/>
      <c r="FJ84" s="81"/>
      <c r="FK84" s="81"/>
      <c r="FL84" s="81"/>
      <c r="FM84" s="81"/>
      <c r="FN84" s="81"/>
      <c r="FO84" s="81"/>
      <c r="FP84" s="81"/>
      <c r="FQ84" s="81"/>
      <c r="FR84" s="81"/>
      <c r="FS84" s="81"/>
      <c r="FT84" s="81"/>
      <c r="FU84" s="81"/>
      <c r="FV84" s="81"/>
      <c r="FW84" s="81"/>
      <c r="FX84" s="81"/>
      <c r="FY84" s="81"/>
      <c r="FZ84" s="81"/>
      <c r="GA84" s="81"/>
      <c r="GB84" s="81"/>
      <c r="GC84" s="81"/>
      <c r="GD84" s="81"/>
      <c r="GE84" s="81"/>
      <c r="GF84" s="81"/>
      <c r="GG84" s="81"/>
      <c r="GH84" s="81"/>
      <c r="GI84" s="81"/>
      <c r="GJ84" s="81"/>
      <c r="GK84" s="81"/>
      <c r="GL84" s="81"/>
      <c r="GM84" s="81"/>
      <c r="GN84" s="81"/>
      <c r="GO84" s="81"/>
      <c r="GP84" s="81"/>
      <c r="GQ84" s="81"/>
      <c r="GR84" s="81"/>
      <c r="GS84" s="81"/>
      <c r="GT84" s="81"/>
      <c r="GU84" s="81"/>
      <c r="GV84" s="81"/>
      <c r="GW84" s="81"/>
      <c r="GX84" s="81"/>
      <c r="GY84" s="81"/>
      <c r="GZ84" s="81"/>
      <c r="HA84" s="81"/>
      <c r="HB84" s="81"/>
      <c r="HC84" s="81"/>
      <c r="HD84" s="81"/>
      <c r="HE84" s="81"/>
      <c r="HF84" s="81"/>
      <c r="HG84" s="81"/>
      <c r="HH84" s="81"/>
      <c r="HI84" s="81"/>
      <c r="HJ84" s="81"/>
      <c r="HK84" s="81"/>
      <c r="HL84" s="81"/>
      <c r="HM84" s="81"/>
      <c r="HN84" s="81"/>
      <c r="HO84" s="81"/>
      <c r="HP84" s="81"/>
      <c r="HQ84" s="81"/>
      <c r="HR84" s="81"/>
      <c r="HS84" s="81"/>
      <c r="HT84" s="81"/>
      <c r="HU84" s="81"/>
      <c r="HV84" s="81"/>
      <c r="HW84" s="81"/>
      <c r="HX84" s="81"/>
      <c r="HY84" s="81"/>
      <c r="HZ84" s="81"/>
      <c r="IA84" s="81"/>
      <c r="IB84" s="81"/>
      <c r="IC84" s="81"/>
      <c r="ID84" s="81"/>
      <c r="IE84" s="81"/>
      <c r="IF84" s="81"/>
      <c r="IG84" s="81"/>
      <c r="IH84" s="81"/>
      <c r="II84" s="81"/>
      <c r="IJ84" s="81"/>
      <c r="IK84" s="81"/>
      <c r="IL84" s="81"/>
      <c r="IM84" s="81"/>
      <c r="IN84" s="81"/>
      <c r="IO84" s="81"/>
      <c r="IP84" s="81"/>
      <c r="IQ84" s="81"/>
      <c r="IR84" s="81"/>
      <c r="IS84" s="81"/>
      <c r="IT84" s="81"/>
      <c r="IU84" s="81"/>
      <c r="IV84" s="81"/>
    </row>
    <row r="85" spans="1:256" s="2" customFormat="1" x14ac:dyDescent="0.3">
      <c r="A85" s="84" t="s">
        <v>83</v>
      </c>
      <c r="B85" s="67"/>
      <c r="C85" s="33">
        <v>-72666.2</v>
      </c>
      <c r="D85" s="68">
        <v>-24222</v>
      </c>
      <c r="E85" s="33">
        <v>-68801.2</v>
      </c>
      <c r="F85" s="85">
        <v>-22933.599999999999</v>
      </c>
      <c r="G85" s="85">
        <v>-22933.599999999999</v>
      </c>
      <c r="H85" s="85"/>
      <c r="I85" s="85"/>
      <c r="J85" s="85"/>
      <c r="K85" s="18">
        <f>G85/F85*100</f>
        <v>100</v>
      </c>
      <c r="L85" s="18">
        <f>G85-F85</f>
        <v>0</v>
      </c>
      <c r="M85" s="18">
        <f>G85/E85*100</f>
        <v>33.333139538263865</v>
      </c>
      <c r="N85" s="18">
        <f>G85-D85</f>
        <v>1288.4000000000015</v>
      </c>
      <c r="O85" s="75"/>
      <c r="P85" s="86"/>
      <c r="Q85" s="75"/>
      <c r="R85" s="75"/>
      <c r="S85" s="86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9"/>
      <c r="AE85" s="79"/>
      <c r="AF85" s="79"/>
      <c r="AG85" s="79"/>
      <c r="AH85" s="79"/>
      <c r="AI85" s="79"/>
      <c r="AJ85" s="79"/>
      <c r="AK85" s="79"/>
      <c r="AL85" s="79"/>
      <c r="AM85" s="79"/>
      <c r="AN85" s="79"/>
      <c r="AO85" s="79"/>
      <c r="AP85" s="79"/>
      <c r="AQ85" s="79"/>
      <c r="AR85" s="79"/>
      <c r="AS85" s="79"/>
      <c r="AT85" s="79"/>
      <c r="AU85" s="79"/>
      <c r="AV85" s="79"/>
      <c r="AW85" s="79"/>
      <c r="AX85" s="79"/>
      <c r="AY85" s="79"/>
      <c r="AZ85" s="79"/>
      <c r="BA85" s="79"/>
      <c r="BB85" s="79"/>
      <c r="BC85" s="79"/>
      <c r="BD85" s="79"/>
      <c r="BE85" s="79"/>
      <c r="BF85" s="79"/>
      <c r="BG85" s="79"/>
      <c r="BH85" s="79"/>
      <c r="BI85" s="79"/>
      <c r="BJ85" s="79"/>
      <c r="BK85" s="79"/>
      <c r="BL85" s="79"/>
      <c r="BM85" s="79"/>
      <c r="BN85" s="79"/>
      <c r="BO85" s="79"/>
      <c r="BP85" s="79"/>
      <c r="BQ85" s="79"/>
      <c r="BR85" s="79"/>
      <c r="BS85" s="79"/>
      <c r="BT85" s="79"/>
      <c r="BU85" s="79"/>
      <c r="BV85" s="79"/>
      <c r="BW85" s="79"/>
      <c r="BX85" s="79"/>
      <c r="BY85" s="79"/>
      <c r="BZ85" s="79"/>
      <c r="CA85" s="79"/>
      <c r="CB85" s="79"/>
      <c r="CC85" s="79"/>
      <c r="CD85" s="79"/>
      <c r="CE85" s="79"/>
      <c r="CF85" s="79"/>
      <c r="CG85" s="79"/>
      <c r="CH85" s="79"/>
      <c r="CI85" s="79"/>
      <c r="CJ85" s="79"/>
      <c r="CK85" s="79"/>
      <c r="CL85" s="79"/>
      <c r="CM85" s="79"/>
      <c r="CN85" s="79"/>
      <c r="CO85" s="79"/>
      <c r="CP85" s="79"/>
      <c r="CQ85" s="79"/>
      <c r="CR85" s="79"/>
      <c r="CS85" s="79"/>
      <c r="CT85" s="79"/>
      <c r="CU85" s="79"/>
      <c r="CV85" s="79"/>
      <c r="CW85" s="79"/>
      <c r="CX85" s="79"/>
      <c r="CY85" s="79"/>
      <c r="CZ85" s="79"/>
      <c r="DA85" s="79"/>
      <c r="DB85" s="79"/>
      <c r="DC85" s="79"/>
      <c r="DD85" s="79"/>
      <c r="DE85" s="79"/>
      <c r="DF85" s="79"/>
      <c r="DG85" s="79"/>
      <c r="DH85" s="79"/>
      <c r="DI85" s="79"/>
      <c r="DJ85" s="79"/>
      <c r="DK85" s="79"/>
      <c r="DL85" s="79"/>
      <c r="DM85" s="79"/>
      <c r="DN85" s="79"/>
      <c r="DO85" s="79"/>
      <c r="DP85" s="79"/>
      <c r="DQ85" s="79"/>
      <c r="DR85" s="79"/>
      <c r="DS85" s="79"/>
      <c r="DT85" s="79"/>
      <c r="DU85" s="79"/>
      <c r="DV85" s="79"/>
      <c r="DW85" s="79"/>
      <c r="DX85" s="79"/>
      <c r="DY85" s="79"/>
      <c r="DZ85" s="79"/>
      <c r="EA85" s="79"/>
      <c r="EB85" s="79"/>
      <c r="EC85" s="79"/>
      <c r="ED85" s="79"/>
      <c r="EE85" s="79"/>
      <c r="EF85" s="79"/>
      <c r="EG85" s="79"/>
      <c r="EH85" s="79"/>
      <c r="EI85" s="79"/>
      <c r="EJ85" s="79"/>
      <c r="EK85" s="79"/>
      <c r="EL85" s="79"/>
      <c r="EM85" s="79"/>
      <c r="EN85" s="79"/>
      <c r="EO85" s="79"/>
      <c r="EP85" s="79"/>
      <c r="EQ85" s="79"/>
      <c r="ER85" s="79"/>
      <c r="ES85" s="79"/>
      <c r="ET85" s="79"/>
      <c r="EU85" s="79"/>
      <c r="EV85" s="79"/>
      <c r="EW85" s="79"/>
      <c r="EX85" s="79"/>
      <c r="EY85" s="79"/>
      <c r="EZ85" s="79"/>
      <c r="FA85" s="79"/>
      <c r="FB85" s="79"/>
      <c r="FC85" s="79"/>
      <c r="FD85" s="79"/>
      <c r="FE85" s="79"/>
      <c r="FF85" s="79"/>
      <c r="FG85" s="79"/>
      <c r="FH85" s="79"/>
      <c r="FI85" s="79"/>
      <c r="FJ85" s="79"/>
      <c r="FK85" s="79"/>
      <c r="FL85" s="79"/>
      <c r="FM85" s="79"/>
      <c r="FN85" s="79"/>
      <c r="FO85" s="79"/>
      <c r="FP85" s="79"/>
      <c r="FQ85" s="79"/>
      <c r="FR85" s="79"/>
      <c r="FS85" s="79"/>
      <c r="FT85" s="79"/>
      <c r="FU85" s="79"/>
      <c r="FV85" s="79"/>
      <c r="FW85" s="79"/>
      <c r="FX85" s="79"/>
      <c r="FY85" s="79"/>
      <c r="FZ85" s="79"/>
      <c r="GA85" s="79"/>
      <c r="GB85" s="79"/>
      <c r="GC85" s="79"/>
      <c r="GD85" s="79"/>
      <c r="GE85" s="79"/>
      <c r="GF85" s="79"/>
      <c r="GG85" s="79"/>
      <c r="GH85" s="79"/>
      <c r="GI85" s="79"/>
      <c r="GJ85" s="79"/>
      <c r="GK85" s="79"/>
      <c r="GL85" s="79"/>
      <c r="GM85" s="79"/>
      <c r="GN85" s="79"/>
      <c r="GO85" s="79"/>
      <c r="GP85" s="79"/>
      <c r="GQ85" s="79"/>
      <c r="GR85" s="79"/>
      <c r="GS85" s="79"/>
      <c r="GT85" s="79"/>
      <c r="GU85" s="79"/>
      <c r="GV85" s="79"/>
      <c r="GW85" s="79"/>
      <c r="GX85" s="79"/>
      <c r="GY85" s="79"/>
      <c r="GZ85" s="79"/>
      <c r="HA85" s="79"/>
      <c r="HB85" s="79"/>
      <c r="HC85" s="79"/>
      <c r="HD85" s="79"/>
      <c r="HE85" s="79"/>
      <c r="HF85" s="79"/>
      <c r="HG85" s="79"/>
      <c r="HH85" s="79"/>
      <c r="HI85" s="79"/>
      <c r="HJ85" s="79"/>
      <c r="HK85" s="79"/>
      <c r="HL85" s="79"/>
      <c r="HM85" s="79"/>
      <c r="HN85" s="79"/>
      <c r="HO85" s="79"/>
      <c r="HP85" s="79"/>
      <c r="HQ85" s="79"/>
      <c r="HR85" s="79"/>
      <c r="HS85" s="79"/>
      <c r="HT85" s="79"/>
      <c r="HU85" s="79"/>
      <c r="HV85" s="79"/>
      <c r="HW85" s="79"/>
      <c r="HX85" s="79"/>
      <c r="HY85" s="79"/>
      <c r="HZ85" s="79"/>
      <c r="IA85" s="79"/>
      <c r="IB85" s="79"/>
      <c r="IC85" s="79"/>
      <c r="ID85" s="79"/>
      <c r="IE85" s="79"/>
      <c r="IF85" s="79"/>
      <c r="IG85" s="79"/>
      <c r="IH85" s="79"/>
      <c r="II85" s="79"/>
      <c r="IJ85" s="79"/>
      <c r="IK85" s="79"/>
      <c r="IL85" s="79"/>
      <c r="IM85" s="79"/>
      <c r="IN85" s="79"/>
      <c r="IO85" s="79"/>
      <c r="IP85" s="79"/>
      <c r="IQ85" s="79"/>
      <c r="IR85" s="79"/>
      <c r="IS85" s="79"/>
      <c r="IT85" s="79"/>
      <c r="IU85" s="79"/>
      <c r="IV85" s="79"/>
    </row>
    <row r="86" spans="1:256" s="2" customFormat="1" x14ac:dyDescent="0.3">
      <c r="A86" s="80" t="s">
        <v>84</v>
      </c>
      <c r="B86" s="87">
        <v>41000000</v>
      </c>
      <c r="C86" s="85">
        <f>C88+C94</f>
        <v>987399.9</v>
      </c>
      <c r="D86" s="85">
        <f>D88+D94</f>
        <v>386832.73200000008</v>
      </c>
      <c r="E86" s="85">
        <f>E88+E94</f>
        <v>461043.5</v>
      </c>
      <c r="F86" s="85">
        <f>F88+F94</f>
        <v>173326.09600000002</v>
      </c>
      <c r="G86" s="85">
        <f>G88+G94</f>
        <v>172658.09068000002</v>
      </c>
      <c r="H86" s="85"/>
      <c r="I86" s="85"/>
      <c r="J86" s="85"/>
      <c r="K86" s="18">
        <f>G86/F86*100</f>
        <v>99.614596223294612</v>
      </c>
      <c r="L86" s="18">
        <f>G86-F86</f>
        <v>-668.00531999999657</v>
      </c>
      <c r="M86" s="18">
        <f>G86/E86*100</f>
        <v>37.449414356779783</v>
      </c>
      <c r="N86" s="18">
        <f>G86-D86</f>
        <v>-214174.64132000005</v>
      </c>
      <c r="O86" s="75"/>
      <c r="P86" s="86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9"/>
      <c r="AE86" s="79"/>
      <c r="AF86" s="79"/>
      <c r="AG86" s="79"/>
      <c r="AH86" s="79"/>
      <c r="AI86" s="79"/>
      <c r="AJ86" s="79"/>
      <c r="AK86" s="79"/>
      <c r="AL86" s="79"/>
      <c r="AM86" s="79"/>
      <c r="AN86" s="79"/>
      <c r="AO86" s="79"/>
      <c r="AP86" s="79"/>
      <c r="AQ86" s="79"/>
      <c r="AR86" s="79"/>
      <c r="AS86" s="79"/>
      <c r="AT86" s="79"/>
      <c r="AU86" s="79"/>
      <c r="AV86" s="79"/>
      <c r="AW86" s="79"/>
      <c r="AX86" s="79"/>
      <c r="AY86" s="79"/>
      <c r="AZ86" s="79"/>
      <c r="BA86" s="79"/>
      <c r="BB86" s="79"/>
      <c r="BC86" s="79"/>
      <c r="BD86" s="79"/>
      <c r="BE86" s="79"/>
      <c r="BF86" s="79"/>
      <c r="BG86" s="79"/>
      <c r="BH86" s="79"/>
      <c r="BI86" s="79"/>
      <c r="BJ86" s="79"/>
      <c r="BK86" s="79"/>
      <c r="BL86" s="79"/>
      <c r="BM86" s="79"/>
      <c r="BN86" s="79"/>
      <c r="BO86" s="79"/>
      <c r="BP86" s="79"/>
      <c r="BQ86" s="79"/>
      <c r="BR86" s="79"/>
      <c r="BS86" s="79"/>
      <c r="BT86" s="79"/>
      <c r="BU86" s="79"/>
      <c r="BV86" s="79"/>
      <c r="BW86" s="79"/>
      <c r="BX86" s="79"/>
      <c r="BY86" s="79"/>
      <c r="BZ86" s="79"/>
      <c r="CA86" s="79"/>
      <c r="CB86" s="79"/>
      <c r="CC86" s="79"/>
      <c r="CD86" s="79"/>
      <c r="CE86" s="79"/>
      <c r="CF86" s="79"/>
      <c r="CG86" s="79"/>
      <c r="CH86" s="79"/>
      <c r="CI86" s="79"/>
      <c r="CJ86" s="79"/>
      <c r="CK86" s="79"/>
      <c r="CL86" s="79"/>
      <c r="CM86" s="79"/>
      <c r="CN86" s="79"/>
      <c r="CO86" s="79"/>
      <c r="CP86" s="79"/>
      <c r="CQ86" s="79"/>
      <c r="CR86" s="79"/>
      <c r="CS86" s="79"/>
      <c r="CT86" s="79"/>
      <c r="CU86" s="79"/>
      <c r="CV86" s="79"/>
      <c r="CW86" s="79"/>
      <c r="CX86" s="79"/>
      <c r="CY86" s="79"/>
      <c r="CZ86" s="79"/>
      <c r="DA86" s="79"/>
      <c r="DB86" s="79"/>
      <c r="DC86" s="79"/>
      <c r="DD86" s="79"/>
      <c r="DE86" s="79"/>
      <c r="DF86" s="79"/>
      <c r="DG86" s="79"/>
      <c r="DH86" s="79"/>
      <c r="DI86" s="79"/>
      <c r="DJ86" s="79"/>
      <c r="DK86" s="79"/>
      <c r="DL86" s="79"/>
      <c r="DM86" s="79"/>
      <c r="DN86" s="79"/>
      <c r="DO86" s="79"/>
      <c r="DP86" s="79"/>
      <c r="DQ86" s="79"/>
      <c r="DR86" s="79"/>
      <c r="DS86" s="79"/>
      <c r="DT86" s="79"/>
      <c r="DU86" s="79"/>
      <c r="DV86" s="79"/>
      <c r="DW86" s="79"/>
      <c r="DX86" s="79"/>
      <c r="DY86" s="79"/>
      <c r="DZ86" s="79"/>
      <c r="EA86" s="79"/>
      <c r="EB86" s="79"/>
      <c r="EC86" s="79"/>
      <c r="ED86" s="79"/>
      <c r="EE86" s="79"/>
      <c r="EF86" s="79"/>
      <c r="EG86" s="79"/>
      <c r="EH86" s="79"/>
      <c r="EI86" s="79"/>
      <c r="EJ86" s="79"/>
      <c r="EK86" s="79"/>
      <c r="EL86" s="79"/>
      <c r="EM86" s="79"/>
      <c r="EN86" s="79"/>
      <c r="EO86" s="79"/>
      <c r="EP86" s="79"/>
      <c r="EQ86" s="79"/>
      <c r="ER86" s="79"/>
      <c r="ES86" s="79"/>
      <c r="ET86" s="79"/>
      <c r="EU86" s="79"/>
      <c r="EV86" s="79"/>
      <c r="EW86" s="79"/>
      <c r="EX86" s="79"/>
      <c r="EY86" s="79"/>
      <c r="EZ86" s="79"/>
      <c r="FA86" s="79"/>
      <c r="FB86" s="79"/>
      <c r="FC86" s="79"/>
      <c r="FD86" s="79"/>
      <c r="FE86" s="79"/>
      <c r="FF86" s="79"/>
      <c r="FG86" s="79"/>
      <c r="FH86" s="79"/>
      <c r="FI86" s="79"/>
      <c r="FJ86" s="79"/>
      <c r="FK86" s="79"/>
      <c r="FL86" s="79"/>
      <c r="FM86" s="79"/>
      <c r="FN86" s="79"/>
      <c r="FO86" s="79"/>
      <c r="FP86" s="79"/>
      <c r="FQ86" s="79"/>
      <c r="FR86" s="79"/>
      <c r="FS86" s="79"/>
      <c r="FT86" s="79"/>
      <c r="FU86" s="79"/>
      <c r="FV86" s="79"/>
      <c r="FW86" s="79"/>
      <c r="FX86" s="79"/>
      <c r="FY86" s="79"/>
      <c r="FZ86" s="79"/>
      <c r="GA86" s="79"/>
      <c r="GB86" s="79"/>
      <c r="GC86" s="79"/>
      <c r="GD86" s="79"/>
      <c r="GE86" s="79"/>
      <c r="GF86" s="79"/>
      <c r="GG86" s="79"/>
      <c r="GH86" s="79"/>
      <c r="GI86" s="79"/>
      <c r="GJ86" s="79"/>
      <c r="GK86" s="79"/>
      <c r="GL86" s="79"/>
      <c r="GM86" s="79"/>
      <c r="GN86" s="79"/>
      <c r="GO86" s="79"/>
      <c r="GP86" s="79"/>
      <c r="GQ86" s="79"/>
      <c r="GR86" s="79"/>
      <c r="GS86" s="79"/>
      <c r="GT86" s="79"/>
      <c r="GU86" s="79"/>
      <c r="GV86" s="79"/>
      <c r="GW86" s="79"/>
      <c r="GX86" s="79"/>
      <c r="GY86" s="79"/>
      <c r="GZ86" s="79"/>
      <c r="HA86" s="79"/>
      <c r="HB86" s="79"/>
      <c r="HC86" s="79"/>
      <c r="HD86" s="79"/>
      <c r="HE86" s="79"/>
      <c r="HF86" s="79"/>
      <c r="HG86" s="79"/>
      <c r="HH86" s="79"/>
      <c r="HI86" s="79"/>
      <c r="HJ86" s="79"/>
      <c r="HK86" s="79"/>
      <c r="HL86" s="79"/>
      <c r="HM86" s="79"/>
      <c r="HN86" s="79"/>
      <c r="HO86" s="79"/>
      <c r="HP86" s="79"/>
      <c r="HQ86" s="79"/>
      <c r="HR86" s="79"/>
      <c r="HS86" s="79"/>
      <c r="HT86" s="79"/>
      <c r="HU86" s="79"/>
      <c r="HV86" s="79"/>
      <c r="HW86" s="79"/>
      <c r="HX86" s="79"/>
      <c r="HY86" s="79"/>
      <c r="HZ86" s="79"/>
      <c r="IA86" s="79"/>
      <c r="IB86" s="79"/>
      <c r="IC86" s="79"/>
      <c r="ID86" s="79"/>
      <c r="IE86" s="79"/>
      <c r="IF86" s="79"/>
      <c r="IG86" s="79"/>
      <c r="IH86" s="79"/>
      <c r="II86" s="79"/>
      <c r="IJ86" s="79"/>
      <c r="IK86" s="79"/>
      <c r="IL86" s="79"/>
      <c r="IM86" s="79"/>
      <c r="IN86" s="79"/>
      <c r="IO86" s="79"/>
      <c r="IP86" s="79"/>
      <c r="IQ86" s="79"/>
      <c r="IR86" s="79"/>
      <c r="IS86" s="79"/>
      <c r="IT86" s="79"/>
      <c r="IU86" s="79"/>
      <c r="IV86" s="79"/>
    </row>
    <row r="87" spans="1:256" s="81" customFormat="1" x14ac:dyDescent="0.3">
      <c r="A87" s="88" t="s">
        <v>85</v>
      </c>
      <c r="B87" s="87"/>
      <c r="C87" s="32"/>
      <c r="D87" s="85"/>
      <c r="E87" s="89"/>
      <c r="F87" s="90"/>
      <c r="G87" s="85"/>
      <c r="H87" s="85"/>
      <c r="I87" s="85"/>
      <c r="J87" s="85"/>
      <c r="K87" s="18"/>
      <c r="L87" s="18"/>
      <c r="M87" s="18"/>
      <c r="N87" s="18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9"/>
      <c r="AE87" s="79"/>
      <c r="AF87" s="79"/>
      <c r="AG87" s="79"/>
      <c r="AH87" s="79"/>
      <c r="AI87" s="79"/>
      <c r="AJ87" s="79"/>
      <c r="AK87" s="79"/>
      <c r="AL87" s="79"/>
      <c r="AM87" s="79"/>
      <c r="AN87" s="79"/>
      <c r="AO87" s="79"/>
      <c r="AP87" s="79"/>
      <c r="AQ87" s="79"/>
      <c r="AR87" s="79"/>
      <c r="AS87" s="79"/>
      <c r="AT87" s="79"/>
      <c r="AU87" s="79"/>
      <c r="AV87" s="79"/>
      <c r="AW87" s="79"/>
      <c r="AX87" s="79"/>
      <c r="AY87" s="79"/>
      <c r="AZ87" s="79"/>
      <c r="BA87" s="79"/>
      <c r="BB87" s="79"/>
      <c r="BC87" s="79"/>
      <c r="BD87" s="79"/>
      <c r="BE87" s="79"/>
      <c r="BF87" s="79"/>
      <c r="BG87" s="79"/>
      <c r="BH87" s="79"/>
      <c r="BI87" s="79"/>
      <c r="BJ87" s="79"/>
      <c r="BK87" s="79"/>
      <c r="BL87" s="79"/>
      <c r="BM87" s="79"/>
      <c r="BN87" s="79"/>
      <c r="BO87" s="79"/>
      <c r="BP87" s="79"/>
      <c r="BQ87" s="79"/>
      <c r="BR87" s="79"/>
      <c r="BS87" s="79"/>
      <c r="BT87" s="79"/>
      <c r="BU87" s="79"/>
      <c r="BV87" s="79"/>
      <c r="BW87" s="79"/>
      <c r="BX87" s="79"/>
      <c r="BY87" s="79"/>
      <c r="BZ87" s="79"/>
      <c r="CA87" s="79"/>
      <c r="CB87" s="79"/>
      <c r="CC87" s="79"/>
      <c r="CD87" s="79"/>
      <c r="CE87" s="79"/>
      <c r="CF87" s="79"/>
      <c r="CG87" s="79"/>
      <c r="CH87" s="79"/>
      <c r="CI87" s="79"/>
      <c r="CJ87" s="79"/>
      <c r="CK87" s="79"/>
      <c r="CL87" s="79"/>
      <c r="CM87" s="79"/>
      <c r="CN87" s="79"/>
      <c r="CO87" s="79"/>
      <c r="CP87" s="79"/>
      <c r="CQ87" s="79"/>
      <c r="CR87" s="79"/>
      <c r="CS87" s="79"/>
      <c r="CT87" s="79"/>
      <c r="CU87" s="79"/>
      <c r="CV87" s="79"/>
      <c r="CW87" s="79"/>
      <c r="CX87" s="79"/>
      <c r="CY87" s="79"/>
      <c r="CZ87" s="79"/>
      <c r="DA87" s="79"/>
      <c r="DB87" s="79"/>
      <c r="DC87" s="79"/>
      <c r="DD87" s="79"/>
      <c r="DE87" s="79"/>
      <c r="DF87" s="79"/>
      <c r="DG87" s="79"/>
      <c r="DH87" s="79"/>
      <c r="DI87" s="79"/>
      <c r="DJ87" s="79"/>
      <c r="DK87" s="79"/>
      <c r="DL87" s="79"/>
      <c r="DM87" s="79"/>
      <c r="DN87" s="79"/>
      <c r="DO87" s="79"/>
      <c r="DP87" s="79"/>
      <c r="DQ87" s="79"/>
      <c r="DR87" s="79"/>
      <c r="DS87" s="79"/>
      <c r="DT87" s="79"/>
      <c r="DU87" s="79"/>
      <c r="DV87" s="79"/>
      <c r="DW87" s="79"/>
      <c r="DX87" s="79"/>
      <c r="DY87" s="79"/>
      <c r="DZ87" s="79"/>
      <c r="EA87" s="79"/>
      <c r="EB87" s="79"/>
      <c r="EC87" s="79"/>
      <c r="ED87" s="79"/>
      <c r="EE87" s="79"/>
      <c r="EF87" s="79"/>
      <c r="EG87" s="79"/>
      <c r="EH87" s="79"/>
      <c r="EI87" s="79"/>
      <c r="EJ87" s="79"/>
      <c r="EK87" s="79"/>
      <c r="EL87" s="79"/>
      <c r="EM87" s="79"/>
      <c r="EN87" s="79"/>
      <c r="EO87" s="79"/>
      <c r="EP87" s="79"/>
      <c r="EQ87" s="79"/>
      <c r="ER87" s="79"/>
      <c r="ES87" s="79"/>
      <c r="ET87" s="79"/>
      <c r="EU87" s="79"/>
      <c r="EV87" s="79"/>
      <c r="EW87" s="79"/>
      <c r="EX87" s="79"/>
      <c r="EY87" s="79"/>
      <c r="EZ87" s="79"/>
      <c r="FA87" s="79"/>
      <c r="FB87" s="79"/>
      <c r="FC87" s="79"/>
      <c r="FD87" s="79"/>
      <c r="FE87" s="79"/>
      <c r="FF87" s="79"/>
      <c r="FG87" s="79"/>
      <c r="FH87" s="79"/>
      <c r="FI87" s="79"/>
      <c r="FJ87" s="79"/>
      <c r="FK87" s="79"/>
      <c r="FL87" s="79"/>
      <c r="FM87" s="79"/>
      <c r="FN87" s="79"/>
      <c r="FO87" s="79"/>
      <c r="FP87" s="79"/>
      <c r="FQ87" s="79"/>
      <c r="FR87" s="79"/>
      <c r="FS87" s="79"/>
      <c r="FT87" s="79"/>
      <c r="FU87" s="79"/>
      <c r="FV87" s="79"/>
      <c r="FW87" s="79"/>
      <c r="FX87" s="79"/>
      <c r="FY87" s="79"/>
      <c r="FZ87" s="79"/>
      <c r="GA87" s="79"/>
      <c r="GB87" s="79"/>
      <c r="GC87" s="79"/>
      <c r="GD87" s="79"/>
      <c r="GE87" s="79"/>
      <c r="GF87" s="79"/>
      <c r="GG87" s="79"/>
      <c r="GH87" s="79"/>
      <c r="GI87" s="79"/>
      <c r="GJ87" s="79"/>
      <c r="GK87" s="79"/>
      <c r="GL87" s="79"/>
      <c r="GM87" s="79"/>
      <c r="GN87" s="79"/>
      <c r="GO87" s="79"/>
      <c r="GP87" s="79"/>
      <c r="GQ87" s="79"/>
      <c r="GR87" s="79"/>
      <c r="GS87" s="79"/>
      <c r="GT87" s="79"/>
      <c r="GU87" s="79"/>
      <c r="GV87" s="79"/>
      <c r="GW87" s="79"/>
      <c r="GX87" s="79"/>
      <c r="GY87" s="79"/>
      <c r="GZ87" s="79"/>
      <c r="HA87" s="79"/>
      <c r="HB87" s="79"/>
      <c r="HC87" s="79"/>
      <c r="HD87" s="79"/>
      <c r="HE87" s="79"/>
      <c r="HF87" s="79"/>
      <c r="HG87" s="79"/>
      <c r="HH87" s="79"/>
      <c r="HI87" s="79"/>
      <c r="HJ87" s="79"/>
      <c r="HK87" s="79"/>
      <c r="HL87" s="79"/>
      <c r="HM87" s="79"/>
      <c r="HN87" s="79"/>
      <c r="HO87" s="79"/>
      <c r="HP87" s="79"/>
      <c r="HQ87" s="79"/>
      <c r="HR87" s="79"/>
      <c r="HS87" s="79"/>
      <c r="HT87" s="79"/>
      <c r="HU87" s="79"/>
      <c r="HV87" s="79"/>
      <c r="HW87" s="79"/>
      <c r="HX87" s="79"/>
      <c r="HY87" s="79"/>
      <c r="HZ87" s="79"/>
      <c r="IA87" s="79"/>
      <c r="IB87" s="79"/>
      <c r="IC87" s="79"/>
      <c r="ID87" s="79"/>
      <c r="IE87" s="79"/>
      <c r="IF87" s="79"/>
      <c r="IG87" s="79"/>
      <c r="IH87" s="79"/>
      <c r="II87" s="79"/>
      <c r="IJ87" s="79"/>
      <c r="IK87" s="79"/>
      <c r="IL87" s="79"/>
      <c r="IM87" s="79"/>
      <c r="IN87" s="79"/>
      <c r="IO87" s="79"/>
      <c r="IP87" s="79"/>
      <c r="IQ87" s="79"/>
      <c r="IR87" s="79"/>
      <c r="IS87" s="79"/>
      <c r="IT87" s="79"/>
      <c r="IU87" s="79"/>
      <c r="IV87" s="79"/>
    </row>
    <row r="88" spans="1:256" s="2" customFormat="1" x14ac:dyDescent="0.3">
      <c r="A88" s="80" t="s">
        <v>86</v>
      </c>
      <c r="B88" s="87">
        <v>41030000</v>
      </c>
      <c r="C88" s="85">
        <f>C89+C90+C91+C92+C93</f>
        <v>529574</v>
      </c>
      <c r="D88" s="85">
        <f>D89+D90+D91+D92+D93</f>
        <v>171650.6</v>
      </c>
      <c r="E88" s="85">
        <f>E89+E90+E91+E92+E93</f>
        <v>442789.2</v>
      </c>
      <c r="F88" s="85">
        <f>F89+F90+F91+F92+F93</f>
        <v>164841.20000000001</v>
      </c>
      <c r="G88" s="85">
        <f>G89+G90+G91+G92+G93</f>
        <v>164861.70000000001</v>
      </c>
      <c r="H88" s="85"/>
      <c r="I88" s="85"/>
      <c r="J88" s="85"/>
      <c r="K88" s="18">
        <f>G88/F88*100</f>
        <v>100.01243621133551</v>
      </c>
      <c r="L88" s="18">
        <f>G88-F88</f>
        <v>20.5</v>
      </c>
      <c r="M88" s="18">
        <f>G88/E88*100</f>
        <v>37.232547677314628</v>
      </c>
      <c r="N88" s="18">
        <f>G88-D88</f>
        <v>-6788.8999999999942</v>
      </c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  <c r="AJ88" s="75"/>
      <c r="AK88" s="75"/>
      <c r="AL88" s="75"/>
      <c r="AM88" s="75"/>
      <c r="AN88" s="75"/>
      <c r="AO88" s="75"/>
      <c r="AP88" s="75"/>
      <c r="AQ88" s="75"/>
      <c r="AR88" s="75"/>
      <c r="AS88" s="75"/>
      <c r="AT88" s="75"/>
      <c r="AU88" s="75"/>
      <c r="AV88" s="75"/>
      <c r="AW88" s="75"/>
      <c r="AX88" s="75"/>
      <c r="AY88" s="75"/>
      <c r="AZ88" s="75"/>
      <c r="BA88" s="75"/>
      <c r="BB88" s="75"/>
      <c r="BC88" s="75"/>
      <c r="BD88" s="75"/>
      <c r="BE88" s="75"/>
      <c r="BF88" s="75"/>
      <c r="BG88" s="75"/>
      <c r="BH88" s="75"/>
      <c r="BI88" s="75"/>
      <c r="BJ88" s="75"/>
      <c r="BK88" s="75"/>
      <c r="BL88" s="75"/>
      <c r="BM88" s="75"/>
      <c r="BN88" s="75"/>
      <c r="BO88" s="75"/>
      <c r="BP88" s="75"/>
      <c r="BQ88" s="75"/>
      <c r="BR88" s="75"/>
      <c r="BS88" s="75"/>
      <c r="BT88" s="75"/>
      <c r="BU88" s="75"/>
      <c r="BV88" s="75"/>
      <c r="BW88" s="75"/>
      <c r="BX88" s="75"/>
      <c r="BY88" s="75"/>
      <c r="BZ88" s="75"/>
      <c r="CA88" s="75"/>
      <c r="CB88" s="75"/>
      <c r="CC88" s="75"/>
      <c r="CD88" s="75"/>
      <c r="CE88" s="75"/>
      <c r="CF88" s="75"/>
      <c r="CG88" s="75"/>
      <c r="CH88" s="75"/>
      <c r="CI88" s="75"/>
      <c r="CJ88" s="75"/>
      <c r="CK88" s="75"/>
      <c r="CL88" s="75"/>
      <c r="CM88" s="75"/>
      <c r="CN88" s="75"/>
      <c r="CO88" s="75"/>
      <c r="CP88" s="75"/>
      <c r="CQ88" s="75"/>
      <c r="CR88" s="75"/>
      <c r="CS88" s="75"/>
      <c r="CT88" s="75"/>
      <c r="CU88" s="75"/>
      <c r="CV88" s="75"/>
      <c r="CW88" s="75"/>
      <c r="CX88" s="75"/>
      <c r="CY88" s="75"/>
      <c r="CZ88" s="75"/>
      <c r="DA88" s="75"/>
      <c r="DB88" s="75"/>
      <c r="DC88" s="75"/>
      <c r="DD88" s="75"/>
      <c r="DE88" s="75"/>
      <c r="DF88" s="75"/>
      <c r="DG88" s="75"/>
      <c r="DH88" s="75"/>
      <c r="DI88" s="75"/>
      <c r="DJ88" s="75"/>
      <c r="DK88" s="75"/>
      <c r="DL88" s="75"/>
      <c r="DM88" s="75"/>
      <c r="DN88" s="75"/>
      <c r="DO88" s="75"/>
      <c r="DP88" s="75"/>
      <c r="DQ88" s="75"/>
      <c r="DR88" s="75"/>
      <c r="DS88" s="75"/>
      <c r="DT88" s="75"/>
      <c r="DU88" s="75"/>
      <c r="DV88" s="75"/>
      <c r="DW88" s="75"/>
      <c r="DX88" s="75"/>
      <c r="DY88" s="75"/>
      <c r="DZ88" s="75"/>
      <c r="EA88" s="75"/>
      <c r="EB88" s="75"/>
      <c r="EC88" s="75"/>
      <c r="ED88" s="75"/>
      <c r="EE88" s="75"/>
      <c r="EF88" s="75"/>
      <c r="EG88" s="75"/>
      <c r="EH88" s="75"/>
      <c r="EI88" s="75"/>
      <c r="EJ88" s="75"/>
      <c r="EK88" s="75"/>
      <c r="EL88" s="75"/>
      <c r="EM88" s="75"/>
      <c r="EN88" s="75"/>
      <c r="EO88" s="75"/>
      <c r="EP88" s="75"/>
      <c r="EQ88" s="75"/>
      <c r="ER88" s="75"/>
      <c r="ES88" s="75"/>
      <c r="ET88" s="75"/>
      <c r="EU88" s="75"/>
      <c r="EV88" s="75"/>
      <c r="EW88" s="75"/>
      <c r="EX88" s="75"/>
      <c r="EY88" s="75"/>
      <c r="EZ88" s="75"/>
      <c r="FA88" s="75"/>
      <c r="FB88" s="75"/>
      <c r="FC88" s="75"/>
      <c r="FD88" s="75"/>
      <c r="FE88" s="75"/>
      <c r="FF88" s="75"/>
      <c r="FG88" s="75"/>
      <c r="FH88" s="75"/>
      <c r="FI88" s="75"/>
      <c r="FJ88" s="75"/>
      <c r="FK88" s="75"/>
      <c r="FL88" s="75"/>
      <c r="FM88" s="75"/>
      <c r="FN88" s="75"/>
      <c r="FO88" s="75"/>
      <c r="FP88" s="75"/>
      <c r="FQ88" s="75"/>
      <c r="FR88" s="75"/>
      <c r="FS88" s="75"/>
      <c r="FT88" s="75"/>
      <c r="FU88" s="75"/>
      <c r="FV88" s="75"/>
      <c r="FW88" s="75"/>
      <c r="FX88" s="75"/>
      <c r="FY88" s="75"/>
      <c r="FZ88" s="75"/>
      <c r="GA88" s="75"/>
      <c r="GB88" s="75"/>
      <c r="GC88" s="75"/>
      <c r="GD88" s="75"/>
      <c r="GE88" s="75"/>
      <c r="GF88" s="75"/>
      <c r="GG88" s="75"/>
      <c r="GH88" s="75"/>
      <c r="GI88" s="75"/>
      <c r="GJ88" s="75"/>
      <c r="GK88" s="75"/>
      <c r="GL88" s="75"/>
      <c r="GM88" s="75"/>
      <c r="GN88" s="75"/>
      <c r="GO88" s="75"/>
      <c r="GP88" s="75"/>
      <c r="GQ88" s="75"/>
      <c r="GR88" s="75"/>
      <c r="GS88" s="75"/>
      <c r="GT88" s="75"/>
      <c r="GU88" s="75"/>
      <c r="GV88" s="75"/>
      <c r="GW88" s="75"/>
      <c r="GX88" s="75"/>
      <c r="GY88" s="75"/>
      <c r="GZ88" s="75"/>
      <c r="HA88" s="75"/>
      <c r="HB88" s="75"/>
      <c r="HC88" s="75"/>
      <c r="HD88" s="75"/>
      <c r="HE88" s="75"/>
      <c r="HF88" s="75"/>
      <c r="HG88" s="75"/>
      <c r="HH88" s="75"/>
      <c r="HI88" s="75"/>
      <c r="HJ88" s="75"/>
      <c r="HK88" s="75"/>
      <c r="HL88" s="75"/>
      <c r="HM88" s="75"/>
      <c r="HN88" s="75"/>
      <c r="HO88" s="75"/>
      <c r="HP88" s="75"/>
      <c r="HQ88" s="75"/>
      <c r="HR88" s="75"/>
      <c r="HS88" s="75"/>
      <c r="HT88" s="75"/>
      <c r="HU88" s="75"/>
      <c r="HV88" s="75"/>
      <c r="HW88" s="75"/>
      <c r="HX88" s="75"/>
      <c r="HY88" s="75"/>
      <c r="HZ88" s="75"/>
      <c r="IA88" s="75"/>
      <c r="IB88" s="75"/>
      <c r="IC88" s="75"/>
      <c r="ID88" s="75"/>
      <c r="IE88" s="75"/>
      <c r="IF88" s="75"/>
      <c r="IG88" s="75"/>
      <c r="IH88" s="75"/>
      <c r="II88" s="75"/>
      <c r="IJ88" s="75"/>
      <c r="IK88" s="75"/>
      <c r="IL88" s="75"/>
      <c r="IM88" s="75"/>
      <c r="IN88" s="75"/>
      <c r="IO88" s="75"/>
      <c r="IP88" s="75"/>
      <c r="IQ88" s="75"/>
      <c r="IR88" s="75"/>
      <c r="IS88" s="75"/>
      <c r="IT88" s="75"/>
      <c r="IU88" s="75"/>
      <c r="IV88" s="75"/>
    </row>
    <row r="89" spans="1:256" s="2" customFormat="1" x14ac:dyDescent="0.3">
      <c r="A89" s="91" t="s">
        <v>87</v>
      </c>
      <c r="B89" s="92">
        <v>41033900</v>
      </c>
      <c r="C89" s="10">
        <v>316556.3</v>
      </c>
      <c r="D89" s="93">
        <v>95404.800000000003</v>
      </c>
      <c r="E89" s="17">
        <v>391604.7</v>
      </c>
      <c r="F89" s="17">
        <v>113656.7</v>
      </c>
      <c r="G89" s="93">
        <f>[1]Квітень!$BR$139/1000</f>
        <v>113677.2</v>
      </c>
      <c r="H89" s="93"/>
      <c r="I89" s="93"/>
      <c r="J89" s="93"/>
      <c r="K89" s="18">
        <f>G89/F89*100</f>
        <v>100.01803677213925</v>
      </c>
      <c r="L89" s="18">
        <f>G89-F89</f>
        <v>20.5</v>
      </c>
      <c r="M89" s="18">
        <f>G89/E89*100</f>
        <v>29.028558646001951</v>
      </c>
      <c r="N89" s="18">
        <f>G89-D89</f>
        <v>18272.399999999994</v>
      </c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9"/>
      <c r="AE89" s="79"/>
      <c r="AF89" s="79"/>
      <c r="AG89" s="79"/>
      <c r="AH89" s="79"/>
      <c r="AI89" s="79"/>
      <c r="AJ89" s="79"/>
      <c r="AK89" s="79"/>
      <c r="AL89" s="79"/>
      <c r="AM89" s="79"/>
      <c r="AN89" s="79"/>
      <c r="AO89" s="79"/>
      <c r="AP89" s="79"/>
      <c r="AQ89" s="79"/>
      <c r="AR89" s="79"/>
      <c r="AS89" s="79"/>
      <c r="AT89" s="79"/>
      <c r="AU89" s="79"/>
      <c r="AV89" s="79"/>
      <c r="AW89" s="79"/>
      <c r="AX89" s="79"/>
      <c r="AY89" s="79"/>
      <c r="AZ89" s="79"/>
      <c r="BA89" s="79"/>
      <c r="BB89" s="79"/>
      <c r="BC89" s="79"/>
      <c r="BD89" s="79"/>
      <c r="BE89" s="79"/>
      <c r="BF89" s="79"/>
      <c r="BG89" s="79"/>
      <c r="BH89" s="79"/>
      <c r="BI89" s="79"/>
      <c r="BJ89" s="79"/>
      <c r="BK89" s="79"/>
      <c r="BL89" s="79"/>
      <c r="BM89" s="79"/>
      <c r="BN89" s="79"/>
      <c r="BO89" s="79"/>
      <c r="BP89" s="79"/>
      <c r="BQ89" s="79"/>
      <c r="BR89" s="79"/>
      <c r="BS89" s="79"/>
      <c r="BT89" s="79"/>
      <c r="BU89" s="79"/>
      <c r="BV89" s="79"/>
      <c r="BW89" s="79"/>
      <c r="BX89" s="79"/>
      <c r="BY89" s="79"/>
      <c r="BZ89" s="79"/>
      <c r="CA89" s="79"/>
      <c r="CB89" s="79"/>
      <c r="CC89" s="79"/>
      <c r="CD89" s="79"/>
      <c r="CE89" s="79"/>
      <c r="CF89" s="79"/>
      <c r="CG89" s="79"/>
      <c r="CH89" s="79"/>
      <c r="CI89" s="79"/>
      <c r="CJ89" s="79"/>
      <c r="CK89" s="79"/>
      <c r="CL89" s="79"/>
      <c r="CM89" s="79"/>
      <c r="CN89" s="79"/>
      <c r="CO89" s="79"/>
      <c r="CP89" s="79"/>
      <c r="CQ89" s="79"/>
      <c r="CR89" s="79"/>
      <c r="CS89" s="79"/>
      <c r="CT89" s="79"/>
      <c r="CU89" s="79"/>
      <c r="CV89" s="79"/>
      <c r="CW89" s="79"/>
      <c r="CX89" s="79"/>
      <c r="CY89" s="79"/>
      <c r="CZ89" s="79"/>
      <c r="DA89" s="79"/>
      <c r="DB89" s="79"/>
      <c r="DC89" s="79"/>
      <c r="DD89" s="79"/>
      <c r="DE89" s="79"/>
      <c r="DF89" s="79"/>
      <c r="DG89" s="79"/>
      <c r="DH89" s="79"/>
      <c r="DI89" s="79"/>
      <c r="DJ89" s="79"/>
      <c r="DK89" s="79"/>
      <c r="DL89" s="79"/>
      <c r="DM89" s="79"/>
      <c r="DN89" s="79"/>
      <c r="DO89" s="79"/>
      <c r="DP89" s="79"/>
      <c r="DQ89" s="79"/>
      <c r="DR89" s="79"/>
      <c r="DS89" s="79"/>
      <c r="DT89" s="79"/>
      <c r="DU89" s="79"/>
      <c r="DV89" s="79"/>
      <c r="DW89" s="79"/>
      <c r="DX89" s="79"/>
      <c r="DY89" s="79"/>
      <c r="DZ89" s="79"/>
      <c r="EA89" s="79"/>
      <c r="EB89" s="79"/>
      <c r="EC89" s="79"/>
      <c r="ED89" s="79"/>
      <c r="EE89" s="79"/>
      <c r="EF89" s="79"/>
      <c r="EG89" s="79"/>
      <c r="EH89" s="79"/>
      <c r="EI89" s="79"/>
      <c r="EJ89" s="79"/>
      <c r="EK89" s="79"/>
      <c r="EL89" s="79"/>
      <c r="EM89" s="79"/>
      <c r="EN89" s="79"/>
      <c r="EO89" s="79"/>
      <c r="EP89" s="79"/>
      <c r="EQ89" s="79"/>
      <c r="ER89" s="79"/>
      <c r="ES89" s="79"/>
      <c r="ET89" s="79"/>
      <c r="EU89" s="79"/>
      <c r="EV89" s="79"/>
      <c r="EW89" s="79"/>
      <c r="EX89" s="79"/>
      <c r="EY89" s="79"/>
      <c r="EZ89" s="79"/>
      <c r="FA89" s="79"/>
      <c r="FB89" s="79"/>
      <c r="FC89" s="79"/>
      <c r="FD89" s="79"/>
      <c r="FE89" s="79"/>
      <c r="FF89" s="79"/>
      <c r="FG89" s="79"/>
      <c r="FH89" s="79"/>
      <c r="FI89" s="79"/>
      <c r="FJ89" s="79"/>
      <c r="FK89" s="79"/>
      <c r="FL89" s="79"/>
      <c r="FM89" s="79"/>
      <c r="FN89" s="79"/>
      <c r="FO89" s="79"/>
      <c r="FP89" s="79"/>
      <c r="FQ89" s="79"/>
      <c r="FR89" s="79"/>
      <c r="FS89" s="79"/>
      <c r="FT89" s="79"/>
      <c r="FU89" s="79"/>
      <c r="FV89" s="79"/>
      <c r="FW89" s="79"/>
      <c r="FX89" s="79"/>
      <c r="FY89" s="79"/>
      <c r="FZ89" s="79"/>
      <c r="GA89" s="79"/>
      <c r="GB89" s="79"/>
      <c r="GC89" s="79"/>
      <c r="GD89" s="79"/>
      <c r="GE89" s="79"/>
      <c r="GF89" s="79"/>
      <c r="GG89" s="79"/>
      <c r="GH89" s="79"/>
      <c r="GI89" s="79"/>
      <c r="GJ89" s="79"/>
      <c r="GK89" s="79"/>
      <c r="GL89" s="79"/>
      <c r="GM89" s="79"/>
      <c r="GN89" s="79"/>
      <c r="GO89" s="79"/>
      <c r="GP89" s="79"/>
      <c r="GQ89" s="79"/>
      <c r="GR89" s="79"/>
      <c r="GS89" s="79"/>
      <c r="GT89" s="79"/>
      <c r="GU89" s="79"/>
      <c r="GV89" s="79"/>
      <c r="GW89" s="79"/>
      <c r="GX89" s="79"/>
      <c r="GY89" s="79"/>
      <c r="GZ89" s="79"/>
      <c r="HA89" s="79"/>
      <c r="HB89" s="79"/>
      <c r="HC89" s="79"/>
      <c r="HD89" s="79"/>
      <c r="HE89" s="79"/>
      <c r="HF89" s="79"/>
      <c r="HG89" s="79"/>
      <c r="HH89" s="79"/>
      <c r="HI89" s="79"/>
      <c r="HJ89" s="79"/>
      <c r="HK89" s="79"/>
      <c r="HL89" s="79"/>
      <c r="HM89" s="79"/>
      <c r="HN89" s="79"/>
      <c r="HO89" s="79"/>
      <c r="HP89" s="79"/>
      <c r="HQ89" s="79"/>
      <c r="HR89" s="79"/>
      <c r="HS89" s="79"/>
      <c r="HT89" s="79"/>
      <c r="HU89" s="79"/>
      <c r="HV89" s="79"/>
      <c r="HW89" s="79"/>
      <c r="HX89" s="79"/>
      <c r="HY89" s="79"/>
      <c r="HZ89" s="79"/>
      <c r="IA89" s="79"/>
      <c r="IB89" s="79"/>
      <c r="IC89" s="79"/>
      <c r="ID89" s="79"/>
      <c r="IE89" s="79"/>
      <c r="IF89" s="79"/>
      <c r="IG89" s="79"/>
      <c r="IH89" s="79"/>
      <c r="II89" s="79"/>
      <c r="IJ89" s="79"/>
      <c r="IK89" s="79"/>
      <c r="IL89" s="79"/>
      <c r="IM89" s="79"/>
      <c r="IN89" s="79"/>
      <c r="IO89" s="79"/>
      <c r="IP89" s="79"/>
      <c r="IQ89" s="79"/>
      <c r="IR89" s="79"/>
      <c r="IS89" s="79"/>
      <c r="IT89" s="79"/>
      <c r="IU89" s="79"/>
      <c r="IV89" s="79"/>
    </row>
    <row r="90" spans="1:256" s="2" customFormat="1" x14ac:dyDescent="0.3">
      <c r="A90" s="91" t="s">
        <v>88</v>
      </c>
      <c r="B90" s="92">
        <v>41034200</v>
      </c>
      <c r="C90" s="10">
        <v>182362.2</v>
      </c>
      <c r="D90" s="93">
        <v>60787.8</v>
      </c>
      <c r="E90" s="17">
        <v>51184.5</v>
      </c>
      <c r="F90" s="17">
        <v>51184.5</v>
      </c>
      <c r="G90" s="93">
        <f>[1]Квітень!$BR$140/1000</f>
        <v>51184.5</v>
      </c>
      <c r="H90" s="93"/>
      <c r="I90" s="93"/>
      <c r="J90" s="93"/>
      <c r="K90" s="18">
        <f>G90/F90*100</f>
        <v>100</v>
      </c>
      <c r="L90" s="18">
        <f>G90-F90</f>
        <v>0</v>
      </c>
      <c r="M90" s="18">
        <f>G90/E90*100</f>
        <v>100</v>
      </c>
      <c r="N90" s="18">
        <f>G90-D90</f>
        <v>-9603.3000000000029</v>
      </c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9"/>
      <c r="AE90" s="79"/>
      <c r="AF90" s="79"/>
      <c r="AG90" s="79"/>
      <c r="AH90" s="79"/>
      <c r="AI90" s="79"/>
      <c r="AJ90" s="79"/>
      <c r="AK90" s="79"/>
      <c r="AL90" s="79"/>
      <c r="AM90" s="79"/>
      <c r="AN90" s="79"/>
      <c r="AO90" s="79"/>
      <c r="AP90" s="79"/>
      <c r="AQ90" s="79"/>
      <c r="AR90" s="79"/>
      <c r="AS90" s="79"/>
      <c r="AT90" s="79"/>
      <c r="AU90" s="79"/>
      <c r="AV90" s="79"/>
      <c r="AW90" s="79"/>
      <c r="AX90" s="79"/>
      <c r="AY90" s="79"/>
      <c r="AZ90" s="79"/>
      <c r="BA90" s="79"/>
      <c r="BB90" s="79"/>
      <c r="BC90" s="79"/>
      <c r="BD90" s="79"/>
      <c r="BE90" s="79"/>
      <c r="BF90" s="79"/>
      <c r="BG90" s="79"/>
      <c r="BH90" s="79"/>
      <c r="BI90" s="79"/>
      <c r="BJ90" s="79"/>
      <c r="BK90" s="79"/>
      <c r="BL90" s="79"/>
      <c r="BM90" s="79"/>
      <c r="BN90" s="79"/>
      <c r="BO90" s="79"/>
      <c r="BP90" s="79"/>
      <c r="BQ90" s="79"/>
      <c r="BR90" s="79"/>
      <c r="BS90" s="79"/>
      <c r="BT90" s="79"/>
      <c r="BU90" s="79"/>
      <c r="BV90" s="79"/>
      <c r="BW90" s="79"/>
      <c r="BX90" s="79"/>
      <c r="BY90" s="79"/>
      <c r="BZ90" s="79"/>
      <c r="CA90" s="79"/>
      <c r="CB90" s="79"/>
      <c r="CC90" s="79"/>
      <c r="CD90" s="79"/>
      <c r="CE90" s="79"/>
      <c r="CF90" s="79"/>
      <c r="CG90" s="79"/>
      <c r="CH90" s="79"/>
      <c r="CI90" s="79"/>
      <c r="CJ90" s="79"/>
      <c r="CK90" s="79"/>
      <c r="CL90" s="79"/>
      <c r="CM90" s="79"/>
      <c r="CN90" s="79"/>
      <c r="CO90" s="79"/>
      <c r="CP90" s="79"/>
      <c r="CQ90" s="79"/>
      <c r="CR90" s="79"/>
      <c r="CS90" s="79"/>
      <c r="CT90" s="79"/>
      <c r="CU90" s="79"/>
      <c r="CV90" s="79"/>
      <c r="CW90" s="79"/>
      <c r="CX90" s="79"/>
      <c r="CY90" s="79"/>
      <c r="CZ90" s="79"/>
      <c r="DA90" s="79"/>
      <c r="DB90" s="79"/>
      <c r="DC90" s="79"/>
      <c r="DD90" s="79"/>
      <c r="DE90" s="79"/>
      <c r="DF90" s="79"/>
      <c r="DG90" s="79"/>
      <c r="DH90" s="79"/>
      <c r="DI90" s="79"/>
      <c r="DJ90" s="79"/>
      <c r="DK90" s="79"/>
      <c r="DL90" s="79"/>
      <c r="DM90" s="79"/>
      <c r="DN90" s="79"/>
      <c r="DO90" s="79"/>
      <c r="DP90" s="79"/>
      <c r="DQ90" s="79"/>
      <c r="DR90" s="79"/>
      <c r="DS90" s="79"/>
      <c r="DT90" s="79"/>
      <c r="DU90" s="79"/>
      <c r="DV90" s="79"/>
      <c r="DW90" s="79"/>
      <c r="DX90" s="79"/>
      <c r="DY90" s="79"/>
      <c r="DZ90" s="79"/>
      <c r="EA90" s="79"/>
      <c r="EB90" s="79"/>
      <c r="EC90" s="79"/>
      <c r="ED90" s="79"/>
      <c r="EE90" s="79"/>
      <c r="EF90" s="79"/>
      <c r="EG90" s="79"/>
      <c r="EH90" s="79"/>
      <c r="EI90" s="79"/>
      <c r="EJ90" s="79"/>
      <c r="EK90" s="79"/>
      <c r="EL90" s="79"/>
      <c r="EM90" s="79"/>
      <c r="EN90" s="79"/>
      <c r="EO90" s="79"/>
      <c r="EP90" s="79"/>
      <c r="EQ90" s="79"/>
      <c r="ER90" s="79"/>
      <c r="ES90" s="79"/>
      <c r="ET90" s="79"/>
      <c r="EU90" s="79"/>
      <c r="EV90" s="79"/>
      <c r="EW90" s="79"/>
      <c r="EX90" s="79"/>
      <c r="EY90" s="79"/>
      <c r="EZ90" s="79"/>
      <c r="FA90" s="79"/>
      <c r="FB90" s="79"/>
      <c r="FC90" s="79"/>
      <c r="FD90" s="79"/>
      <c r="FE90" s="79"/>
      <c r="FF90" s="79"/>
      <c r="FG90" s="79"/>
      <c r="FH90" s="79"/>
      <c r="FI90" s="79"/>
      <c r="FJ90" s="79"/>
      <c r="FK90" s="79"/>
      <c r="FL90" s="79"/>
      <c r="FM90" s="79"/>
      <c r="FN90" s="79"/>
      <c r="FO90" s="79"/>
      <c r="FP90" s="79"/>
      <c r="FQ90" s="79"/>
      <c r="FR90" s="79"/>
      <c r="FS90" s="79"/>
      <c r="FT90" s="79"/>
      <c r="FU90" s="79"/>
      <c r="FV90" s="79"/>
      <c r="FW90" s="79"/>
      <c r="FX90" s="79"/>
      <c r="FY90" s="79"/>
      <c r="FZ90" s="79"/>
      <c r="GA90" s="79"/>
      <c r="GB90" s="79"/>
      <c r="GC90" s="79"/>
      <c r="GD90" s="79"/>
      <c r="GE90" s="79"/>
      <c r="GF90" s="79"/>
      <c r="GG90" s="79"/>
      <c r="GH90" s="79"/>
      <c r="GI90" s="79"/>
      <c r="GJ90" s="79"/>
      <c r="GK90" s="79"/>
      <c r="GL90" s="79"/>
      <c r="GM90" s="79"/>
      <c r="GN90" s="79"/>
      <c r="GO90" s="79"/>
      <c r="GP90" s="79"/>
      <c r="GQ90" s="79"/>
      <c r="GR90" s="79"/>
      <c r="GS90" s="79"/>
      <c r="GT90" s="79"/>
      <c r="GU90" s="79"/>
      <c r="GV90" s="79"/>
      <c r="GW90" s="79"/>
      <c r="GX90" s="79"/>
      <c r="GY90" s="79"/>
      <c r="GZ90" s="79"/>
      <c r="HA90" s="79"/>
      <c r="HB90" s="79"/>
      <c r="HC90" s="79"/>
      <c r="HD90" s="79"/>
      <c r="HE90" s="79"/>
      <c r="HF90" s="79"/>
      <c r="HG90" s="79"/>
      <c r="HH90" s="79"/>
      <c r="HI90" s="79"/>
      <c r="HJ90" s="79"/>
      <c r="HK90" s="79"/>
      <c r="HL90" s="79"/>
      <c r="HM90" s="79"/>
      <c r="HN90" s="79"/>
      <c r="HO90" s="79"/>
      <c r="HP90" s="79"/>
      <c r="HQ90" s="79"/>
      <c r="HR90" s="79"/>
      <c r="HS90" s="79"/>
      <c r="HT90" s="79"/>
      <c r="HU90" s="79"/>
      <c r="HV90" s="79"/>
      <c r="HW90" s="79"/>
      <c r="HX90" s="79"/>
      <c r="HY90" s="79"/>
      <c r="HZ90" s="79"/>
      <c r="IA90" s="79"/>
      <c r="IB90" s="79"/>
      <c r="IC90" s="79"/>
      <c r="ID90" s="79"/>
      <c r="IE90" s="79"/>
      <c r="IF90" s="79"/>
      <c r="IG90" s="79"/>
      <c r="IH90" s="79"/>
      <c r="II90" s="79"/>
      <c r="IJ90" s="79"/>
      <c r="IK90" s="79"/>
      <c r="IL90" s="79"/>
      <c r="IM90" s="79"/>
      <c r="IN90" s="79"/>
      <c r="IO90" s="79"/>
      <c r="IP90" s="79"/>
      <c r="IQ90" s="79"/>
      <c r="IR90" s="79"/>
      <c r="IS90" s="79"/>
      <c r="IT90" s="79"/>
      <c r="IU90" s="79"/>
      <c r="IV90" s="79"/>
    </row>
    <row r="91" spans="1:256" s="2" customFormat="1" ht="63" hidden="1" x14ac:dyDescent="0.3">
      <c r="A91" s="94" t="s">
        <v>89</v>
      </c>
      <c r="B91" s="92">
        <v>41033800</v>
      </c>
      <c r="C91" s="10"/>
      <c r="D91" s="10"/>
      <c r="E91" s="20"/>
      <c r="F91" s="17"/>
      <c r="G91" s="95"/>
      <c r="H91" s="95"/>
      <c r="I91" s="95"/>
      <c r="J91" s="95"/>
      <c r="K91" s="18"/>
      <c r="L91" s="18">
        <f>G91-F91</f>
        <v>0</v>
      </c>
      <c r="M91" s="18"/>
      <c r="N91" s="18">
        <f>G91-D91</f>
        <v>0</v>
      </c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56" s="2" customFormat="1" ht="142.5" hidden="1" x14ac:dyDescent="0.3">
      <c r="A92" s="96" t="s">
        <v>90</v>
      </c>
      <c r="B92" s="92">
        <v>41034400</v>
      </c>
      <c r="C92" s="10"/>
      <c r="D92" s="93"/>
      <c r="E92" s="17"/>
      <c r="F92" s="17"/>
      <c r="G92" s="93"/>
      <c r="H92" s="93"/>
      <c r="I92" s="93"/>
      <c r="J92" s="93"/>
      <c r="K92" s="18" t="e">
        <f>G92/F92*100</f>
        <v>#DIV/0!</v>
      </c>
      <c r="L92" s="18">
        <f>G92-F92</f>
        <v>0</v>
      </c>
      <c r="M92" s="18" t="e">
        <f>G92/E92*100</f>
        <v>#DIV/0!</v>
      </c>
      <c r="N92" s="18">
        <f>G92-D92</f>
        <v>0</v>
      </c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9"/>
      <c r="AE92" s="79"/>
      <c r="AF92" s="79"/>
      <c r="AG92" s="79"/>
      <c r="AH92" s="79"/>
      <c r="AI92" s="79"/>
      <c r="AJ92" s="79"/>
      <c r="AK92" s="79"/>
      <c r="AL92" s="79"/>
      <c r="AM92" s="79"/>
      <c r="AN92" s="79"/>
      <c r="AO92" s="79"/>
      <c r="AP92" s="79"/>
      <c r="AQ92" s="79"/>
      <c r="AR92" s="79"/>
      <c r="AS92" s="79"/>
      <c r="AT92" s="79"/>
      <c r="AU92" s="79"/>
      <c r="AV92" s="79"/>
      <c r="AW92" s="79"/>
      <c r="AX92" s="79"/>
      <c r="AY92" s="79"/>
      <c r="AZ92" s="79"/>
      <c r="BA92" s="79"/>
      <c r="BB92" s="79"/>
      <c r="BC92" s="79"/>
      <c r="BD92" s="79"/>
      <c r="BE92" s="79"/>
      <c r="BF92" s="79"/>
      <c r="BG92" s="79"/>
      <c r="BH92" s="79"/>
      <c r="BI92" s="79"/>
      <c r="BJ92" s="79"/>
      <c r="BK92" s="79"/>
      <c r="BL92" s="79"/>
      <c r="BM92" s="79"/>
      <c r="BN92" s="79"/>
      <c r="BO92" s="79"/>
      <c r="BP92" s="79"/>
      <c r="BQ92" s="79"/>
      <c r="BR92" s="79"/>
      <c r="BS92" s="79"/>
      <c r="BT92" s="79"/>
      <c r="BU92" s="79"/>
      <c r="BV92" s="79"/>
      <c r="BW92" s="79"/>
      <c r="BX92" s="79"/>
      <c r="BY92" s="79"/>
      <c r="BZ92" s="79"/>
      <c r="CA92" s="79"/>
      <c r="CB92" s="79"/>
      <c r="CC92" s="79"/>
      <c r="CD92" s="79"/>
      <c r="CE92" s="79"/>
      <c r="CF92" s="79"/>
      <c r="CG92" s="79"/>
      <c r="CH92" s="79"/>
      <c r="CI92" s="79"/>
      <c r="CJ92" s="79"/>
      <c r="CK92" s="79"/>
      <c r="CL92" s="79"/>
      <c r="CM92" s="79"/>
      <c r="CN92" s="79"/>
      <c r="CO92" s="79"/>
      <c r="CP92" s="79"/>
      <c r="CQ92" s="79"/>
      <c r="CR92" s="79"/>
      <c r="CS92" s="79"/>
      <c r="CT92" s="79"/>
      <c r="CU92" s="79"/>
      <c r="CV92" s="79"/>
      <c r="CW92" s="79"/>
      <c r="CX92" s="79"/>
      <c r="CY92" s="79"/>
      <c r="CZ92" s="79"/>
      <c r="DA92" s="79"/>
      <c r="DB92" s="79"/>
      <c r="DC92" s="79"/>
      <c r="DD92" s="79"/>
      <c r="DE92" s="79"/>
      <c r="DF92" s="79"/>
      <c r="DG92" s="79"/>
      <c r="DH92" s="79"/>
      <c r="DI92" s="79"/>
      <c r="DJ92" s="79"/>
      <c r="DK92" s="79"/>
      <c r="DL92" s="79"/>
      <c r="DM92" s="79"/>
      <c r="DN92" s="79"/>
      <c r="DO92" s="79"/>
      <c r="DP92" s="79"/>
      <c r="DQ92" s="79"/>
      <c r="DR92" s="79"/>
      <c r="DS92" s="79"/>
      <c r="DT92" s="79"/>
      <c r="DU92" s="79"/>
      <c r="DV92" s="79"/>
      <c r="DW92" s="79"/>
      <c r="DX92" s="79"/>
      <c r="DY92" s="79"/>
      <c r="DZ92" s="79"/>
      <c r="EA92" s="79"/>
      <c r="EB92" s="79"/>
      <c r="EC92" s="79"/>
      <c r="ED92" s="79"/>
      <c r="EE92" s="79"/>
      <c r="EF92" s="79"/>
      <c r="EG92" s="79"/>
      <c r="EH92" s="79"/>
      <c r="EI92" s="79"/>
      <c r="EJ92" s="79"/>
      <c r="EK92" s="79"/>
      <c r="EL92" s="79"/>
      <c r="EM92" s="79"/>
      <c r="EN92" s="79"/>
      <c r="EO92" s="79"/>
      <c r="EP92" s="79"/>
      <c r="EQ92" s="79"/>
      <c r="ER92" s="79"/>
      <c r="ES92" s="79"/>
      <c r="ET92" s="79"/>
      <c r="EU92" s="79"/>
      <c r="EV92" s="79"/>
      <c r="EW92" s="79"/>
      <c r="EX92" s="79"/>
      <c r="EY92" s="79"/>
      <c r="EZ92" s="79"/>
      <c r="FA92" s="79"/>
      <c r="FB92" s="79"/>
      <c r="FC92" s="79"/>
      <c r="FD92" s="79"/>
      <c r="FE92" s="79"/>
      <c r="FF92" s="79"/>
      <c r="FG92" s="79"/>
      <c r="FH92" s="79"/>
      <c r="FI92" s="79"/>
      <c r="FJ92" s="79"/>
      <c r="FK92" s="79"/>
      <c r="FL92" s="79"/>
      <c r="FM92" s="79"/>
      <c r="FN92" s="79"/>
      <c r="FO92" s="79"/>
      <c r="FP92" s="79"/>
      <c r="FQ92" s="79"/>
      <c r="FR92" s="79"/>
      <c r="FS92" s="79"/>
      <c r="FT92" s="79"/>
      <c r="FU92" s="79"/>
      <c r="FV92" s="79"/>
      <c r="FW92" s="79"/>
      <c r="FX92" s="79"/>
      <c r="FY92" s="79"/>
      <c r="FZ92" s="79"/>
      <c r="GA92" s="79"/>
      <c r="GB92" s="79"/>
      <c r="GC92" s="79"/>
      <c r="GD92" s="79"/>
      <c r="GE92" s="79"/>
      <c r="GF92" s="79"/>
      <c r="GG92" s="79"/>
      <c r="GH92" s="79"/>
      <c r="GI92" s="79"/>
      <c r="GJ92" s="79"/>
      <c r="GK92" s="79"/>
      <c r="GL92" s="79"/>
      <c r="GM92" s="79"/>
      <c r="GN92" s="79"/>
      <c r="GO92" s="79"/>
      <c r="GP92" s="79"/>
      <c r="GQ92" s="79"/>
      <c r="GR92" s="79"/>
      <c r="GS92" s="79"/>
      <c r="GT92" s="79"/>
      <c r="GU92" s="79"/>
      <c r="GV92" s="79"/>
      <c r="GW92" s="79"/>
      <c r="GX92" s="79"/>
      <c r="GY92" s="79"/>
      <c r="GZ92" s="79"/>
      <c r="HA92" s="79"/>
      <c r="HB92" s="79"/>
      <c r="HC92" s="79"/>
      <c r="HD92" s="79"/>
      <c r="HE92" s="79"/>
      <c r="HF92" s="79"/>
      <c r="HG92" s="79"/>
      <c r="HH92" s="79"/>
      <c r="HI92" s="79"/>
      <c r="HJ92" s="79"/>
      <c r="HK92" s="79"/>
      <c r="HL92" s="79"/>
      <c r="HM92" s="79"/>
      <c r="HN92" s="79"/>
      <c r="HO92" s="79"/>
      <c r="HP92" s="79"/>
      <c r="HQ92" s="79"/>
      <c r="HR92" s="79"/>
      <c r="HS92" s="79"/>
      <c r="HT92" s="79"/>
      <c r="HU92" s="79"/>
      <c r="HV92" s="79"/>
      <c r="HW92" s="79"/>
      <c r="HX92" s="79"/>
      <c r="HY92" s="79"/>
      <c r="HZ92" s="79"/>
      <c r="IA92" s="79"/>
      <c r="IB92" s="79"/>
      <c r="IC92" s="79"/>
      <c r="ID92" s="79"/>
      <c r="IE92" s="79"/>
      <c r="IF92" s="79"/>
      <c r="IG92" s="79"/>
      <c r="IH92" s="79"/>
      <c r="II92" s="79"/>
      <c r="IJ92" s="79"/>
      <c r="IK92" s="79"/>
      <c r="IL92" s="79"/>
      <c r="IM92" s="79"/>
      <c r="IN92" s="79"/>
      <c r="IO92" s="79"/>
      <c r="IP92" s="79"/>
      <c r="IQ92" s="79"/>
      <c r="IR92" s="79"/>
      <c r="IS92" s="79"/>
      <c r="IT92" s="79"/>
      <c r="IU92" s="79"/>
      <c r="IV92" s="79"/>
    </row>
    <row r="93" spans="1:256" s="2" customFormat="1" ht="48" x14ac:dyDescent="0.3">
      <c r="A93" s="97" t="s">
        <v>91</v>
      </c>
      <c r="B93" s="92">
        <v>41034500</v>
      </c>
      <c r="C93" s="10">
        <v>30655.5</v>
      </c>
      <c r="D93" s="93">
        <v>15458</v>
      </c>
      <c r="E93" s="17"/>
      <c r="F93" s="17"/>
      <c r="G93" s="93"/>
      <c r="H93" s="93"/>
      <c r="I93" s="93"/>
      <c r="J93" s="93"/>
      <c r="K93" s="18"/>
      <c r="L93" s="18">
        <f>G93-F93</f>
        <v>0</v>
      </c>
      <c r="M93" s="18"/>
      <c r="N93" s="18">
        <f>G93-D93</f>
        <v>-15458</v>
      </c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9"/>
      <c r="AE93" s="79"/>
      <c r="AF93" s="79"/>
      <c r="AG93" s="79"/>
      <c r="AH93" s="79"/>
      <c r="AI93" s="79"/>
      <c r="AJ93" s="79"/>
      <c r="AK93" s="79"/>
      <c r="AL93" s="79"/>
      <c r="AM93" s="79"/>
      <c r="AN93" s="79"/>
      <c r="AO93" s="79"/>
      <c r="AP93" s="79"/>
      <c r="AQ93" s="79"/>
      <c r="AR93" s="79"/>
      <c r="AS93" s="79"/>
      <c r="AT93" s="79"/>
      <c r="AU93" s="79"/>
      <c r="AV93" s="79"/>
      <c r="AW93" s="79"/>
      <c r="AX93" s="79"/>
      <c r="AY93" s="79"/>
      <c r="AZ93" s="79"/>
      <c r="BA93" s="79"/>
      <c r="BB93" s="79"/>
      <c r="BC93" s="79"/>
      <c r="BD93" s="79"/>
      <c r="BE93" s="79"/>
      <c r="BF93" s="79"/>
      <c r="BG93" s="79"/>
      <c r="BH93" s="79"/>
      <c r="BI93" s="79"/>
      <c r="BJ93" s="79"/>
      <c r="BK93" s="79"/>
      <c r="BL93" s="79"/>
      <c r="BM93" s="79"/>
      <c r="BN93" s="79"/>
      <c r="BO93" s="79"/>
      <c r="BP93" s="79"/>
      <c r="BQ93" s="79"/>
      <c r="BR93" s="79"/>
      <c r="BS93" s="79"/>
      <c r="BT93" s="79"/>
      <c r="BU93" s="79"/>
      <c r="BV93" s="79"/>
      <c r="BW93" s="79"/>
      <c r="BX93" s="79"/>
      <c r="BY93" s="79"/>
      <c r="BZ93" s="79"/>
      <c r="CA93" s="79"/>
      <c r="CB93" s="79"/>
      <c r="CC93" s="79"/>
      <c r="CD93" s="79"/>
      <c r="CE93" s="79"/>
      <c r="CF93" s="79"/>
      <c r="CG93" s="79"/>
      <c r="CH93" s="79"/>
      <c r="CI93" s="79"/>
      <c r="CJ93" s="79"/>
      <c r="CK93" s="79"/>
      <c r="CL93" s="79"/>
      <c r="CM93" s="79"/>
      <c r="CN93" s="79"/>
      <c r="CO93" s="79"/>
      <c r="CP93" s="79"/>
      <c r="CQ93" s="79"/>
      <c r="CR93" s="79"/>
      <c r="CS93" s="79"/>
      <c r="CT93" s="79"/>
      <c r="CU93" s="79"/>
      <c r="CV93" s="79"/>
      <c r="CW93" s="79"/>
      <c r="CX93" s="79"/>
      <c r="CY93" s="79"/>
      <c r="CZ93" s="79"/>
      <c r="DA93" s="79"/>
      <c r="DB93" s="79"/>
      <c r="DC93" s="79"/>
      <c r="DD93" s="79"/>
      <c r="DE93" s="79"/>
      <c r="DF93" s="79"/>
      <c r="DG93" s="79"/>
      <c r="DH93" s="79"/>
      <c r="DI93" s="79"/>
      <c r="DJ93" s="79"/>
      <c r="DK93" s="79"/>
      <c r="DL93" s="79"/>
      <c r="DM93" s="79"/>
      <c r="DN93" s="79"/>
      <c r="DO93" s="79"/>
      <c r="DP93" s="79"/>
      <c r="DQ93" s="79"/>
      <c r="DR93" s="79"/>
      <c r="DS93" s="79"/>
      <c r="DT93" s="79"/>
      <c r="DU93" s="79"/>
      <c r="DV93" s="79"/>
      <c r="DW93" s="79"/>
      <c r="DX93" s="79"/>
      <c r="DY93" s="79"/>
      <c r="DZ93" s="79"/>
      <c r="EA93" s="79"/>
      <c r="EB93" s="79"/>
      <c r="EC93" s="79"/>
      <c r="ED93" s="79"/>
      <c r="EE93" s="79"/>
      <c r="EF93" s="79"/>
      <c r="EG93" s="79"/>
      <c r="EH93" s="79"/>
      <c r="EI93" s="79"/>
      <c r="EJ93" s="79"/>
      <c r="EK93" s="79"/>
      <c r="EL93" s="79"/>
      <c r="EM93" s="79"/>
      <c r="EN93" s="79"/>
      <c r="EO93" s="79"/>
      <c r="EP93" s="79"/>
      <c r="EQ93" s="79"/>
      <c r="ER93" s="79"/>
      <c r="ES93" s="79"/>
      <c r="ET93" s="79"/>
      <c r="EU93" s="79"/>
      <c r="EV93" s="79"/>
      <c r="EW93" s="79"/>
      <c r="EX93" s="79"/>
      <c r="EY93" s="79"/>
      <c r="EZ93" s="79"/>
      <c r="FA93" s="79"/>
      <c r="FB93" s="79"/>
      <c r="FC93" s="79"/>
      <c r="FD93" s="79"/>
      <c r="FE93" s="79"/>
      <c r="FF93" s="79"/>
      <c r="FG93" s="79"/>
      <c r="FH93" s="79"/>
      <c r="FI93" s="79"/>
      <c r="FJ93" s="79"/>
      <c r="FK93" s="79"/>
      <c r="FL93" s="79"/>
      <c r="FM93" s="79"/>
      <c r="FN93" s="79"/>
      <c r="FO93" s="79"/>
      <c r="FP93" s="79"/>
      <c r="FQ93" s="79"/>
      <c r="FR93" s="79"/>
      <c r="FS93" s="79"/>
      <c r="FT93" s="79"/>
      <c r="FU93" s="79"/>
      <c r="FV93" s="79"/>
      <c r="FW93" s="79"/>
      <c r="FX93" s="79"/>
      <c r="FY93" s="79"/>
      <c r="FZ93" s="79"/>
      <c r="GA93" s="79"/>
      <c r="GB93" s="79"/>
      <c r="GC93" s="79"/>
      <c r="GD93" s="79"/>
      <c r="GE93" s="79"/>
      <c r="GF93" s="79"/>
      <c r="GG93" s="79"/>
      <c r="GH93" s="79"/>
      <c r="GI93" s="79"/>
      <c r="GJ93" s="79"/>
      <c r="GK93" s="79"/>
      <c r="GL93" s="79"/>
      <c r="GM93" s="79"/>
      <c r="GN93" s="79"/>
      <c r="GO93" s="79"/>
      <c r="GP93" s="79"/>
      <c r="GQ93" s="79"/>
      <c r="GR93" s="79"/>
      <c r="GS93" s="79"/>
      <c r="GT93" s="79"/>
      <c r="GU93" s="79"/>
      <c r="GV93" s="79"/>
      <c r="GW93" s="79"/>
      <c r="GX93" s="79"/>
      <c r="GY93" s="79"/>
      <c r="GZ93" s="79"/>
      <c r="HA93" s="79"/>
      <c r="HB93" s="79"/>
      <c r="HC93" s="79"/>
      <c r="HD93" s="79"/>
      <c r="HE93" s="79"/>
      <c r="HF93" s="79"/>
      <c r="HG93" s="79"/>
      <c r="HH93" s="79"/>
      <c r="HI93" s="79"/>
      <c r="HJ93" s="79"/>
      <c r="HK93" s="79"/>
      <c r="HL93" s="79"/>
      <c r="HM93" s="79"/>
      <c r="HN93" s="79"/>
      <c r="HO93" s="79"/>
      <c r="HP93" s="79"/>
      <c r="HQ93" s="79"/>
      <c r="HR93" s="79"/>
      <c r="HS93" s="79"/>
      <c r="HT93" s="79"/>
      <c r="HU93" s="79"/>
      <c r="HV93" s="79"/>
      <c r="HW93" s="79"/>
      <c r="HX93" s="79"/>
      <c r="HY93" s="79"/>
      <c r="HZ93" s="79"/>
      <c r="IA93" s="79"/>
      <c r="IB93" s="79"/>
      <c r="IC93" s="79"/>
      <c r="ID93" s="79"/>
      <c r="IE93" s="79"/>
      <c r="IF93" s="79"/>
      <c r="IG93" s="79"/>
      <c r="IH93" s="79"/>
      <c r="II93" s="79"/>
      <c r="IJ93" s="79"/>
      <c r="IK93" s="79"/>
      <c r="IL93" s="79"/>
      <c r="IM93" s="79"/>
      <c r="IN93" s="79"/>
      <c r="IO93" s="79"/>
      <c r="IP93" s="79"/>
      <c r="IQ93" s="79"/>
      <c r="IR93" s="79"/>
      <c r="IS93" s="79"/>
      <c r="IT93" s="79"/>
      <c r="IU93" s="79"/>
      <c r="IV93" s="79"/>
    </row>
    <row r="94" spans="1:256" s="2" customFormat="1" ht="31.5" x14ac:dyDescent="0.3">
      <c r="A94" s="98" t="s">
        <v>92</v>
      </c>
      <c r="B94" s="87">
        <v>41050000</v>
      </c>
      <c r="C94" s="32">
        <f>C95+C96+C97+C98+C100+C99+C101+C102+C103+C104+C105+C106+C107+C112+C108+C109</f>
        <v>457825.9</v>
      </c>
      <c r="D94" s="32">
        <f>D95+D96+D97+D98+D100+D99+D101+D102+D103+D104+D105+D106+D107+D112</f>
        <v>215182.13200000004</v>
      </c>
      <c r="E94" s="32">
        <f>E95+E96+E97+E98+E100+E99+E101+E102+E103+E104+E105+E106+E107+E112+E110+E111</f>
        <v>18254.3</v>
      </c>
      <c r="F94" s="32">
        <f t="shared" ref="F94:G94" si="18">F95+F96+F97+F98+F100+F99+F101+F102+F103+F104+F105+F106+F107+F112+F110+F111</f>
        <v>8484.8960000000006</v>
      </c>
      <c r="G94" s="32">
        <f t="shared" si="18"/>
        <v>7796.3906800000004</v>
      </c>
      <c r="H94" s="32"/>
      <c r="I94" s="32"/>
      <c r="J94" s="32"/>
      <c r="K94" s="18">
        <f>G94/F94*100</f>
        <v>91.885518455382368</v>
      </c>
      <c r="L94" s="18">
        <f>G94-F94</f>
        <v>-688.50532000000021</v>
      </c>
      <c r="M94" s="18">
        <f>G94/E94*100</f>
        <v>42.709885780336691</v>
      </c>
      <c r="N94" s="18">
        <f>G94-D94</f>
        <v>-207385.74132000003</v>
      </c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9"/>
      <c r="AE94" s="79"/>
      <c r="AF94" s="79"/>
      <c r="AG94" s="79"/>
      <c r="AH94" s="79"/>
      <c r="AI94" s="79"/>
      <c r="AJ94" s="79"/>
      <c r="AK94" s="79"/>
      <c r="AL94" s="79"/>
      <c r="AM94" s="79"/>
      <c r="AN94" s="79"/>
      <c r="AO94" s="79"/>
      <c r="AP94" s="79"/>
      <c r="AQ94" s="79"/>
      <c r="AR94" s="79"/>
      <c r="AS94" s="79"/>
      <c r="AT94" s="79"/>
      <c r="AU94" s="79"/>
      <c r="AV94" s="79"/>
      <c r="AW94" s="79"/>
      <c r="AX94" s="79"/>
      <c r="AY94" s="79"/>
      <c r="AZ94" s="79"/>
      <c r="BA94" s="79"/>
      <c r="BB94" s="79"/>
      <c r="BC94" s="79"/>
      <c r="BD94" s="79"/>
      <c r="BE94" s="79"/>
      <c r="BF94" s="79"/>
      <c r="BG94" s="79"/>
      <c r="BH94" s="79"/>
      <c r="BI94" s="79"/>
      <c r="BJ94" s="79"/>
      <c r="BK94" s="79"/>
      <c r="BL94" s="79"/>
      <c r="BM94" s="79"/>
      <c r="BN94" s="79"/>
      <c r="BO94" s="79"/>
      <c r="BP94" s="79"/>
      <c r="BQ94" s="79"/>
      <c r="BR94" s="79"/>
      <c r="BS94" s="79"/>
      <c r="BT94" s="79"/>
      <c r="BU94" s="79"/>
      <c r="BV94" s="79"/>
      <c r="BW94" s="79"/>
      <c r="BX94" s="79"/>
      <c r="BY94" s="79"/>
      <c r="BZ94" s="79"/>
      <c r="CA94" s="79"/>
      <c r="CB94" s="79"/>
      <c r="CC94" s="79"/>
      <c r="CD94" s="79"/>
      <c r="CE94" s="79"/>
      <c r="CF94" s="79"/>
      <c r="CG94" s="79"/>
      <c r="CH94" s="79"/>
      <c r="CI94" s="79"/>
      <c r="CJ94" s="79"/>
      <c r="CK94" s="79"/>
      <c r="CL94" s="79"/>
      <c r="CM94" s="79"/>
      <c r="CN94" s="79"/>
      <c r="CO94" s="79"/>
      <c r="CP94" s="79"/>
      <c r="CQ94" s="79"/>
      <c r="CR94" s="79"/>
      <c r="CS94" s="79"/>
      <c r="CT94" s="79"/>
      <c r="CU94" s="79"/>
      <c r="CV94" s="79"/>
      <c r="CW94" s="79"/>
      <c r="CX94" s="79"/>
      <c r="CY94" s="79"/>
      <c r="CZ94" s="79"/>
      <c r="DA94" s="79"/>
      <c r="DB94" s="79"/>
      <c r="DC94" s="79"/>
      <c r="DD94" s="79"/>
      <c r="DE94" s="79"/>
      <c r="DF94" s="79"/>
      <c r="DG94" s="79"/>
      <c r="DH94" s="79"/>
      <c r="DI94" s="79"/>
      <c r="DJ94" s="79"/>
      <c r="DK94" s="79"/>
      <c r="DL94" s="79"/>
      <c r="DM94" s="79"/>
      <c r="DN94" s="79"/>
      <c r="DO94" s="79"/>
      <c r="DP94" s="79"/>
      <c r="DQ94" s="79"/>
      <c r="DR94" s="79"/>
      <c r="DS94" s="79"/>
      <c r="DT94" s="79"/>
      <c r="DU94" s="79"/>
      <c r="DV94" s="79"/>
      <c r="DW94" s="79"/>
      <c r="DX94" s="79"/>
      <c r="DY94" s="79"/>
      <c r="DZ94" s="79"/>
      <c r="EA94" s="79"/>
      <c r="EB94" s="79"/>
      <c r="EC94" s="79"/>
      <c r="ED94" s="79"/>
      <c r="EE94" s="79"/>
      <c r="EF94" s="79"/>
      <c r="EG94" s="79"/>
      <c r="EH94" s="79"/>
      <c r="EI94" s="79"/>
      <c r="EJ94" s="79"/>
      <c r="EK94" s="79"/>
      <c r="EL94" s="79"/>
      <c r="EM94" s="79"/>
      <c r="EN94" s="79"/>
      <c r="EO94" s="79"/>
      <c r="EP94" s="79"/>
      <c r="EQ94" s="79"/>
      <c r="ER94" s="79"/>
      <c r="ES94" s="79"/>
      <c r="ET94" s="79"/>
      <c r="EU94" s="79"/>
      <c r="EV94" s="79"/>
      <c r="EW94" s="79"/>
      <c r="EX94" s="79"/>
      <c r="EY94" s="79"/>
      <c r="EZ94" s="79"/>
      <c r="FA94" s="79"/>
      <c r="FB94" s="79"/>
      <c r="FC94" s="79"/>
      <c r="FD94" s="79"/>
      <c r="FE94" s="79"/>
      <c r="FF94" s="79"/>
      <c r="FG94" s="79"/>
      <c r="FH94" s="79"/>
      <c r="FI94" s="79"/>
      <c r="FJ94" s="79"/>
      <c r="FK94" s="79"/>
      <c r="FL94" s="79"/>
      <c r="FM94" s="79"/>
      <c r="FN94" s="79"/>
      <c r="FO94" s="79"/>
      <c r="FP94" s="79"/>
      <c r="FQ94" s="79"/>
      <c r="FR94" s="79"/>
      <c r="FS94" s="79"/>
      <c r="FT94" s="79"/>
      <c r="FU94" s="79"/>
      <c r="FV94" s="79"/>
      <c r="FW94" s="79"/>
      <c r="FX94" s="79"/>
      <c r="FY94" s="79"/>
      <c r="FZ94" s="79"/>
      <c r="GA94" s="79"/>
      <c r="GB94" s="79"/>
      <c r="GC94" s="79"/>
      <c r="GD94" s="79"/>
      <c r="GE94" s="79"/>
      <c r="GF94" s="79"/>
      <c r="GG94" s="79"/>
      <c r="GH94" s="79"/>
      <c r="GI94" s="79"/>
      <c r="GJ94" s="79"/>
      <c r="GK94" s="79"/>
      <c r="GL94" s="79"/>
      <c r="GM94" s="79"/>
      <c r="GN94" s="79"/>
      <c r="GO94" s="79"/>
      <c r="GP94" s="79"/>
      <c r="GQ94" s="79"/>
      <c r="GR94" s="79"/>
      <c r="GS94" s="79"/>
      <c r="GT94" s="79"/>
      <c r="GU94" s="79"/>
      <c r="GV94" s="79"/>
      <c r="GW94" s="79"/>
      <c r="GX94" s="79"/>
      <c r="GY94" s="79"/>
      <c r="GZ94" s="79"/>
      <c r="HA94" s="79"/>
      <c r="HB94" s="79"/>
      <c r="HC94" s="79"/>
      <c r="HD94" s="79"/>
      <c r="HE94" s="79"/>
      <c r="HF94" s="79"/>
      <c r="HG94" s="79"/>
      <c r="HH94" s="79"/>
      <c r="HI94" s="79"/>
      <c r="HJ94" s="79"/>
      <c r="HK94" s="79"/>
      <c r="HL94" s="79"/>
      <c r="HM94" s="79"/>
      <c r="HN94" s="79"/>
      <c r="HO94" s="79"/>
      <c r="HP94" s="79"/>
      <c r="HQ94" s="79"/>
      <c r="HR94" s="79"/>
      <c r="HS94" s="79"/>
      <c r="HT94" s="79"/>
      <c r="HU94" s="79"/>
      <c r="HV94" s="79"/>
      <c r="HW94" s="79"/>
      <c r="HX94" s="79"/>
      <c r="HY94" s="79"/>
      <c r="HZ94" s="79"/>
      <c r="IA94" s="79"/>
      <c r="IB94" s="79"/>
      <c r="IC94" s="79"/>
      <c r="ID94" s="79"/>
      <c r="IE94" s="79"/>
      <c r="IF94" s="79"/>
      <c r="IG94" s="79"/>
      <c r="IH94" s="79"/>
      <c r="II94" s="79"/>
      <c r="IJ94" s="79"/>
      <c r="IK94" s="79"/>
      <c r="IL94" s="79"/>
      <c r="IM94" s="79"/>
      <c r="IN94" s="79"/>
      <c r="IO94" s="79"/>
      <c r="IP94" s="79"/>
      <c r="IQ94" s="79"/>
      <c r="IR94" s="79"/>
      <c r="IS94" s="79"/>
      <c r="IT94" s="79"/>
      <c r="IU94" s="79"/>
      <c r="IV94" s="79"/>
    </row>
    <row r="95" spans="1:256" s="2" customFormat="1" ht="142.5" x14ac:dyDescent="0.3">
      <c r="A95" s="99" t="s">
        <v>93</v>
      </c>
      <c r="B95" s="100">
        <v>41050100</v>
      </c>
      <c r="C95" s="10">
        <v>121957.3</v>
      </c>
      <c r="D95" s="16">
        <v>113963.67600000001</v>
      </c>
      <c r="E95" s="16"/>
      <c r="F95" s="17"/>
      <c r="G95" s="16"/>
      <c r="H95" s="16"/>
      <c r="I95" s="16"/>
      <c r="J95" s="16"/>
      <c r="K95" s="18"/>
      <c r="L95" s="18">
        <f>G95-F95</f>
        <v>0</v>
      </c>
      <c r="M95" s="18"/>
      <c r="N95" s="18">
        <f>G95-D95</f>
        <v>-113963.67600000001</v>
      </c>
      <c r="O95" s="75"/>
      <c r="P95" s="101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9"/>
      <c r="AE95" s="79"/>
      <c r="AF95" s="79"/>
      <c r="AG95" s="79"/>
      <c r="AH95" s="79"/>
      <c r="AI95" s="79"/>
      <c r="AJ95" s="79"/>
      <c r="AK95" s="79"/>
      <c r="AL95" s="79"/>
      <c r="AM95" s="79"/>
      <c r="AN95" s="79"/>
      <c r="AO95" s="79"/>
      <c r="AP95" s="79"/>
      <c r="AQ95" s="79"/>
      <c r="AR95" s="79"/>
      <c r="AS95" s="79"/>
      <c r="AT95" s="79"/>
      <c r="AU95" s="79"/>
      <c r="AV95" s="79"/>
      <c r="AW95" s="79"/>
      <c r="AX95" s="79"/>
      <c r="AY95" s="79"/>
      <c r="AZ95" s="79"/>
      <c r="BA95" s="79"/>
      <c r="BB95" s="79"/>
      <c r="BC95" s="79"/>
      <c r="BD95" s="79"/>
      <c r="BE95" s="79"/>
      <c r="BF95" s="79"/>
      <c r="BG95" s="79"/>
      <c r="BH95" s="79"/>
      <c r="BI95" s="79"/>
      <c r="BJ95" s="79"/>
      <c r="BK95" s="79"/>
      <c r="BL95" s="79"/>
      <c r="BM95" s="79"/>
      <c r="BN95" s="79"/>
      <c r="BO95" s="79"/>
      <c r="BP95" s="79"/>
      <c r="BQ95" s="79"/>
      <c r="BR95" s="79"/>
      <c r="BS95" s="79"/>
      <c r="BT95" s="79"/>
      <c r="BU95" s="79"/>
      <c r="BV95" s="79"/>
      <c r="BW95" s="79"/>
      <c r="BX95" s="79"/>
      <c r="BY95" s="79"/>
      <c r="BZ95" s="79"/>
      <c r="CA95" s="79"/>
      <c r="CB95" s="79"/>
      <c r="CC95" s="79"/>
      <c r="CD95" s="79"/>
      <c r="CE95" s="79"/>
      <c r="CF95" s="79"/>
      <c r="CG95" s="79"/>
      <c r="CH95" s="79"/>
      <c r="CI95" s="79"/>
      <c r="CJ95" s="79"/>
      <c r="CK95" s="79"/>
      <c r="CL95" s="79"/>
      <c r="CM95" s="79"/>
      <c r="CN95" s="79"/>
      <c r="CO95" s="79"/>
      <c r="CP95" s="79"/>
      <c r="CQ95" s="79"/>
      <c r="CR95" s="79"/>
      <c r="CS95" s="79"/>
      <c r="CT95" s="79"/>
      <c r="CU95" s="79"/>
      <c r="CV95" s="79"/>
      <c r="CW95" s="79"/>
      <c r="CX95" s="79"/>
      <c r="CY95" s="79"/>
      <c r="CZ95" s="79"/>
      <c r="DA95" s="79"/>
      <c r="DB95" s="79"/>
      <c r="DC95" s="79"/>
      <c r="DD95" s="79"/>
      <c r="DE95" s="79"/>
      <c r="DF95" s="79"/>
      <c r="DG95" s="79"/>
      <c r="DH95" s="79"/>
      <c r="DI95" s="79"/>
      <c r="DJ95" s="79"/>
      <c r="DK95" s="79"/>
      <c r="DL95" s="79"/>
      <c r="DM95" s="79"/>
      <c r="DN95" s="79"/>
      <c r="DO95" s="79"/>
      <c r="DP95" s="79"/>
      <c r="DQ95" s="79"/>
      <c r="DR95" s="79"/>
      <c r="DS95" s="79"/>
      <c r="DT95" s="79"/>
      <c r="DU95" s="79"/>
      <c r="DV95" s="79"/>
      <c r="DW95" s="79"/>
      <c r="DX95" s="79"/>
      <c r="DY95" s="79"/>
      <c r="DZ95" s="79"/>
      <c r="EA95" s="79"/>
      <c r="EB95" s="79"/>
      <c r="EC95" s="79"/>
      <c r="ED95" s="79"/>
      <c r="EE95" s="79"/>
      <c r="EF95" s="79"/>
      <c r="EG95" s="79"/>
      <c r="EH95" s="79"/>
      <c r="EI95" s="79"/>
      <c r="EJ95" s="79"/>
      <c r="EK95" s="79"/>
      <c r="EL95" s="79"/>
      <c r="EM95" s="79"/>
      <c r="EN95" s="79"/>
      <c r="EO95" s="79"/>
      <c r="EP95" s="79"/>
      <c r="EQ95" s="79"/>
      <c r="ER95" s="79"/>
      <c r="ES95" s="79"/>
      <c r="ET95" s="79"/>
      <c r="EU95" s="79"/>
      <c r="EV95" s="79"/>
      <c r="EW95" s="79"/>
      <c r="EX95" s="79"/>
      <c r="EY95" s="79"/>
      <c r="EZ95" s="79"/>
      <c r="FA95" s="79"/>
      <c r="FB95" s="79"/>
      <c r="FC95" s="79"/>
      <c r="FD95" s="79"/>
      <c r="FE95" s="79"/>
      <c r="FF95" s="79"/>
      <c r="FG95" s="79"/>
      <c r="FH95" s="79"/>
      <c r="FI95" s="79"/>
      <c r="FJ95" s="79"/>
      <c r="FK95" s="79"/>
      <c r="FL95" s="79"/>
      <c r="FM95" s="79"/>
      <c r="FN95" s="79"/>
      <c r="FO95" s="79"/>
      <c r="FP95" s="79"/>
      <c r="FQ95" s="79"/>
      <c r="FR95" s="79"/>
      <c r="FS95" s="79"/>
      <c r="FT95" s="79"/>
      <c r="FU95" s="79"/>
      <c r="FV95" s="79"/>
      <c r="FW95" s="79"/>
      <c r="FX95" s="79"/>
      <c r="FY95" s="79"/>
      <c r="FZ95" s="79"/>
      <c r="GA95" s="79"/>
      <c r="GB95" s="79"/>
      <c r="GC95" s="79"/>
      <c r="GD95" s="79"/>
      <c r="GE95" s="79"/>
      <c r="GF95" s="79"/>
      <c r="GG95" s="79"/>
      <c r="GH95" s="79"/>
      <c r="GI95" s="79"/>
      <c r="GJ95" s="79"/>
      <c r="GK95" s="79"/>
      <c r="GL95" s="79"/>
      <c r="GM95" s="79"/>
      <c r="GN95" s="79"/>
      <c r="GO95" s="79"/>
      <c r="GP95" s="79"/>
      <c r="GQ95" s="79"/>
      <c r="GR95" s="79"/>
      <c r="GS95" s="79"/>
      <c r="GT95" s="79"/>
      <c r="GU95" s="79"/>
      <c r="GV95" s="79"/>
      <c r="GW95" s="79"/>
      <c r="GX95" s="79"/>
      <c r="GY95" s="79"/>
      <c r="GZ95" s="79"/>
      <c r="HA95" s="79"/>
      <c r="HB95" s="79"/>
      <c r="HC95" s="79"/>
      <c r="HD95" s="79"/>
      <c r="HE95" s="79"/>
      <c r="HF95" s="79"/>
      <c r="HG95" s="79"/>
      <c r="HH95" s="79"/>
      <c r="HI95" s="79"/>
      <c r="HJ95" s="79"/>
      <c r="HK95" s="79"/>
      <c r="HL95" s="79"/>
      <c r="HM95" s="79"/>
      <c r="HN95" s="79"/>
      <c r="HO95" s="79"/>
      <c r="HP95" s="79"/>
      <c r="HQ95" s="79"/>
      <c r="HR95" s="79"/>
      <c r="HS95" s="79"/>
      <c r="HT95" s="79"/>
      <c r="HU95" s="79"/>
      <c r="HV95" s="79"/>
      <c r="HW95" s="79"/>
      <c r="HX95" s="79"/>
      <c r="HY95" s="79"/>
      <c r="HZ95" s="79"/>
      <c r="IA95" s="79"/>
      <c r="IB95" s="79"/>
      <c r="IC95" s="79"/>
      <c r="ID95" s="79"/>
      <c r="IE95" s="79"/>
      <c r="IF95" s="79"/>
      <c r="IG95" s="79"/>
      <c r="IH95" s="79"/>
      <c r="II95" s="79"/>
      <c r="IJ95" s="79"/>
      <c r="IK95" s="79"/>
      <c r="IL95" s="79"/>
      <c r="IM95" s="79"/>
      <c r="IN95" s="79"/>
      <c r="IO95" s="79"/>
      <c r="IP95" s="79"/>
      <c r="IQ95" s="79"/>
      <c r="IR95" s="79"/>
      <c r="IS95" s="79"/>
      <c r="IT95" s="79"/>
      <c r="IU95" s="79"/>
      <c r="IV95" s="79"/>
    </row>
    <row r="96" spans="1:256" s="2" customFormat="1" ht="79.5" hidden="1" x14ac:dyDescent="0.3">
      <c r="A96" s="96" t="s">
        <v>94</v>
      </c>
      <c r="B96" s="100">
        <v>41050200</v>
      </c>
      <c r="C96" s="10">
        <v>5.3</v>
      </c>
      <c r="D96" s="93"/>
      <c r="E96" s="20"/>
      <c r="F96" s="17"/>
      <c r="G96" s="93"/>
      <c r="H96" s="93"/>
      <c r="I96" s="93"/>
      <c r="J96" s="93"/>
      <c r="K96" s="18"/>
      <c r="L96" s="18">
        <f>G96-F96</f>
        <v>0</v>
      </c>
      <c r="M96" s="18"/>
      <c r="N96" s="18">
        <f>G96-D96</f>
        <v>0</v>
      </c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56" s="2" customFormat="1" ht="236.25" x14ac:dyDescent="0.3">
      <c r="A97" s="102" t="s">
        <v>95</v>
      </c>
      <c r="B97" s="100">
        <v>41050300</v>
      </c>
      <c r="C97" s="10">
        <v>299421.90000000002</v>
      </c>
      <c r="D97" s="16">
        <v>92358.593999999997</v>
      </c>
      <c r="E97" s="20"/>
      <c r="F97" s="17"/>
      <c r="G97" s="16"/>
      <c r="H97" s="16"/>
      <c r="I97" s="16"/>
      <c r="J97" s="16"/>
      <c r="K97" s="18"/>
      <c r="L97" s="18">
        <f>G97-F97</f>
        <v>0</v>
      </c>
      <c r="M97" s="18"/>
      <c r="N97" s="18">
        <f>G97-D97</f>
        <v>-92358.593999999997</v>
      </c>
      <c r="O97" s="75"/>
      <c r="P97" s="86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9"/>
      <c r="AE97" s="79"/>
      <c r="AF97" s="79"/>
      <c r="AG97" s="79"/>
      <c r="AH97" s="79"/>
      <c r="AI97" s="79"/>
      <c r="AJ97" s="79"/>
      <c r="AK97" s="79"/>
      <c r="AL97" s="79"/>
      <c r="AM97" s="79"/>
      <c r="AN97" s="79"/>
      <c r="AO97" s="79"/>
      <c r="AP97" s="79"/>
      <c r="AQ97" s="79"/>
      <c r="AR97" s="79"/>
      <c r="AS97" s="79"/>
      <c r="AT97" s="79"/>
      <c r="AU97" s="79"/>
      <c r="AV97" s="79"/>
      <c r="AW97" s="79"/>
      <c r="AX97" s="79"/>
      <c r="AY97" s="79"/>
      <c r="AZ97" s="79"/>
      <c r="BA97" s="79"/>
      <c r="BB97" s="79"/>
      <c r="BC97" s="79"/>
      <c r="BD97" s="79"/>
      <c r="BE97" s="79"/>
      <c r="BF97" s="79"/>
      <c r="BG97" s="79"/>
      <c r="BH97" s="79"/>
      <c r="BI97" s="79"/>
      <c r="BJ97" s="79"/>
      <c r="BK97" s="79"/>
      <c r="BL97" s="79"/>
      <c r="BM97" s="79"/>
      <c r="BN97" s="79"/>
      <c r="BO97" s="79"/>
      <c r="BP97" s="79"/>
      <c r="BQ97" s="79"/>
      <c r="BR97" s="79"/>
      <c r="BS97" s="79"/>
      <c r="BT97" s="79"/>
      <c r="BU97" s="79"/>
      <c r="BV97" s="79"/>
      <c r="BW97" s="79"/>
      <c r="BX97" s="79"/>
      <c r="BY97" s="79"/>
      <c r="BZ97" s="79"/>
      <c r="CA97" s="79"/>
      <c r="CB97" s="79"/>
      <c r="CC97" s="79"/>
      <c r="CD97" s="79"/>
      <c r="CE97" s="79"/>
      <c r="CF97" s="79"/>
      <c r="CG97" s="79"/>
      <c r="CH97" s="79"/>
      <c r="CI97" s="79"/>
      <c r="CJ97" s="79"/>
      <c r="CK97" s="79"/>
      <c r="CL97" s="79"/>
      <c r="CM97" s="79"/>
      <c r="CN97" s="79"/>
      <c r="CO97" s="79"/>
      <c r="CP97" s="79"/>
      <c r="CQ97" s="79"/>
      <c r="CR97" s="79"/>
      <c r="CS97" s="79"/>
      <c r="CT97" s="79"/>
      <c r="CU97" s="79"/>
      <c r="CV97" s="79"/>
      <c r="CW97" s="79"/>
      <c r="CX97" s="79"/>
      <c r="CY97" s="79"/>
      <c r="CZ97" s="79"/>
      <c r="DA97" s="79"/>
      <c r="DB97" s="79"/>
      <c r="DC97" s="79"/>
      <c r="DD97" s="79"/>
      <c r="DE97" s="79"/>
      <c r="DF97" s="79"/>
      <c r="DG97" s="79"/>
      <c r="DH97" s="79"/>
      <c r="DI97" s="79"/>
      <c r="DJ97" s="79"/>
      <c r="DK97" s="79"/>
      <c r="DL97" s="79"/>
      <c r="DM97" s="79"/>
      <c r="DN97" s="79"/>
      <c r="DO97" s="79"/>
      <c r="DP97" s="79"/>
      <c r="DQ97" s="79"/>
      <c r="DR97" s="79"/>
      <c r="DS97" s="79"/>
      <c r="DT97" s="79"/>
      <c r="DU97" s="79"/>
      <c r="DV97" s="79"/>
      <c r="DW97" s="79"/>
      <c r="DX97" s="79"/>
      <c r="DY97" s="79"/>
      <c r="DZ97" s="79"/>
      <c r="EA97" s="79"/>
      <c r="EB97" s="79"/>
      <c r="EC97" s="79"/>
      <c r="ED97" s="79"/>
      <c r="EE97" s="79"/>
      <c r="EF97" s="79"/>
      <c r="EG97" s="79"/>
      <c r="EH97" s="79"/>
      <c r="EI97" s="79"/>
      <c r="EJ97" s="79"/>
      <c r="EK97" s="79"/>
      <c r="EL97" s="79"/>
      <c r="EM97" s="79"/>
      <c r="EN97" s="79"/>
      <c r="EO97" s="79"/>
      <c r="EP97" s="79"/>
      <c r="EQ97" s="79"/>
      <c r="ER97" s="79"/>
      <c r="ES97" s="79"/>
      <c r="ET97" s="79"/>
      <c r="EU97" s="79"/>
      <c r="EV97" s="79"/>
      <c r="EW97" s="79"/>
      <c r="EX97" s="79"/>
      <c r="EY97" s="79"/>
      <c r="EZ97" s="79"/>
      <c r="FA97" s="79"/>
      <c r="FB97" s="79"/>
      <c r="FC97" s="79"/>
      <c r="FD97" s="79"/>
      <c r="FE97" s="79"/>
      <c r="FF97" s="79"/>
      <c r="FG97" s="79"/>
      <c r="FH97" s="79"/>
      <c r="FI97" s="79"/>
      <c r="FJ97" s="79"/>
      <c r="FK97" s="79"/>
      <c r="FL97" s="79"/>
      <c r="FM97" s="79"/>
      <c r="FN97" s="79"/>
      <c r="FO97" s="79"/>
      <c r="FP97" s="79"/>
      <c r="FQ97" s="79"/>
      <c r="FR97" s="79"/>
      <c r="FS97" s="79"/>
      <c r="FT97" s="79"/>
      <c r="FU97" s="79"/>
      <c r="FV97" s="79"/>
      <c r="FW97" s="79"/>
      <c r="FX97" s="79"/>
      <c r="FY97" s="79"/>
      <c r="FZ97" s="79"/>
      <c r="GA97" s="79"/>
      <c r="GB97" s="79"/>
      <c r="GC97" s="79"/>
      <c r="GD97" s="79"/>
      <c r="GE97" s="79"/>
      <c r="GF97" s="79"/>
      <c r="GG97" s="79"/>
      <c r="GH97" s="79"/>
      <c r="GI97" s="79"/>
      <c r="GJ97" s="79"/>
      <c r="GK97" s="79"/>
      <c r="GL97" s="79"/>
      <c r="GM97" s="79"/>
      <c r="GN97" s="79"/>
      <c r="GO97" s="79"/>
      <c r="GP97" s="79"/>
      <c r="GQ97" s="79"/>
      <c r="GR97" s="79"/>
      <c r="GS97" s="79"/>
      <c r="GT97" s="79"/>
      <c r="GU97" s="79"/>
      <c r="GV97" s="79"/>
      <c r="GW97" s="79"/>
      <c r="GX97" s="79"/>
      <c r="GY97" s="79"/>
      <c r="GZ97" s="79"/>
      <c r="HA97" s="79"/>
      <c r="HB97" s="79"/>
      <c r="HC97" s="79"/>
      <c r="HD97" s="79"/>
      <c r="HE97" s="79"/>
      <c r="HF97" s="79"/>
      <c r="HG97" s="79"/>
      <c r="HH97" s="79"/>
      <c r="HI97" s="79"/>
      <c r="HJ97" s="79"/>
      <c r="HK97" s="79"/>
      <c r="HL97" s="79"/>
      <c r="HM97" s="79"/>
      <c r="HN97" s="79"/>
      <c r="HO97" s="79"/>
      <c r="HP97" s="79"/>
      <c r="HQ97" s="79"/>
      <c r="HR97" s="79"/>
      <c r="HS97" s="79"/>
      <c r="HT97" s="79"/>
      <c r="HU97" s="79"/>
      <c r="HV97" s="79"/>
      <c r="HW97" s="79"/>
      <c r="HX97" s="79"/>
      <c r="HY97" s="79"/>
      <c r="HZ97" s="79"/>
      <c r="IA97" s="79"/>
      <c r="IB97" s="79"/>
      <c r="IC97" s="79"/>
      <c r="ID97" s="79"/>
      <c r="IE97" s="79"/>
      <c r="IF97" s="79"/>
      <c r="IG97" s="79"/>
      <c r="IH97" s="79"/>
      <c r="II97" s="79"/>
      <c r="IJ97" s="79"/>
      <c r="IK97" s="79"/>
      <c r="IL97" s="79"/>
      <c r="IM97" s="79"/>
      <c r="IN97" s="79"/>
      <c r="IO97" s="79"/>
      <c r="IP97" s="79"/>
      <c r="IQ97" s="79"/>
      <c r="IR97" s="79"/>
      <c r="IS97" s="79"/>
      <c r="IT97" s="79"/>
      <c r="IU97" s="79"/>
      <c r="IV97" s="79"/>
    </row>
    <row r="98" spans="1:256" s="2" customFormat="1" ht="252" hidden="1" x14ac:dyDescent="0.3">
      <c r="A98" s="102" t="s">
        <v>96</v>
      </c>
      <c r="B98" s="100">
        <v>41050400</v>
      </c>
      <c r="C98" s="10">
        <v>940.9</v>
      </c>
      <c r="D98" s="16"/>
      <c r="E98" s="20"/>
      <c r="F98" s="20"/>
      <c r="G98" s="16"/>
      <c r="H98" s="16"/>
      <c r="I98" s="16"/>
      <c r="J98" s="16"/>
      <c r="K98" s="18"/>
      <c r="L98" s="18">
        <f>G98-F98</f>
        <v>0</v>
      </c>
      <c r="M98" s="18"/>
      <c r="N98" s="18">
        <f>G98-D98</f>
        <v>0</v>
      </c>
      <c r="O98" s="75"/>
      <c r="P98" s="86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9"/>
      <c r="AE98" s="79"/>
      <c r="AF98" s="79"/>
      <c r="AG98" s="79"/>
      <c r="AH98" s="79"/>
      <c r="AI98" s="79"/>
      <c r="AJ98" s="79"/>
      <c r="AK98" s="79"/>
      <c r="AL98" s="79"/>
      <c r="AM98" s="79"/>
      <c r="AN98" s="79"/>
      <c r="AO98" s="79"/>
      <c r="AP98" s="79"/>
      <c r="AQ98" s="79"/>
      <c r="AR98" s="79"/>
      <c r="AS98" s="79"/>
      <c r="AT98" s="79"/>
      <c r="AU98" s="79"/>
      <c r="AV98" s="79"/>
      <c r="AW98" s="79"/>
      <c r="AX98" s="79"/>
      <c r="AY98" s="79"/>
      <c r="AZ98" s="79"/>
      <c r="BA98" s="79"/>
      <c r="BB98" s="79"/>
      <c r="BC98" s="79"/>
      <c r="BD98" s="79"/>
      <c r="BE98" s="79"/>
      <c r="BF98" s="79"/>
      <c r="BG98" s="79"/>
      <c r="BH98" s="79"/>
      <c r="BI98" s="79"/>
      <c r="BJ98" s="79"/>
      <c r="BK98" s="79"/>
      <c r="BL98" s="79"/>
      <c r="BM98" s="79"/>
      <c r="BN98" s="79"/>
      <c r="BO98" s="79"/>
      <c r="BP98" s="79"/>
      <c r="BQ98" s="79"/>
      <c r="BR98" s="79"/>
      <c r="BS98" s="79"/>
      <c r="BT98" s="79"/>
      <c r="BU98" s="79"/>
      <c r="BV98" s="79"/>
      <c r="BW98" s="79"/>
      <c r="BX98" s="79"/>
      <c r="BY98" s="79"/>
      <c r="BZ98" s="79"/>
      <c r="CA98" s="79"/>
      <c r="CB98" s="79"/>
      <c r="CC98" s="79"/>
      <c r="CD98" s="79"/>
      <c r="CE98" s="79"/>
      <c r="CF98" s="79"/>
      <c r="CG98" s="79"/>
      <c r="CH98" s="79"/>
      <c r="CI98" s="79"/>
      <c r="CJ98" s="79"/>
      <c r="CK98" s="79"/>
      <c r="CL98" s="79"/>
      <c r="CM98" s="79"/>
      <c r="CN98" s="79"/>
      <c r="CO98" s="79"/>
      <c r="CP98" s="79"/>
      <c r="CQ98" s="79"/>
      <c r="CR98" s="79"/>
      <c r="CS98" s="79"/>
      <c r="CT98" s="79"/>
      <c r="CU98" s="79"/>
      <c r="CV98" s="79"/>
      <c r="CW98" s="79"/>
      <c r="CX98" s="79"/>
      <c r="CY98" s="79"/>
      <c r="CZ98" s="79"/>
      <c r="DA98" s="79"/>
      <c r="DB98" s="79"/>
      <c r="DC98" s="79"/>
      <c r="DD98" s="79"/>
      <c r="DE98" s="79"/>
      <c r="DF98" s="79"/>
      <c r="DG98" s="79"/>
      <c r="DH98" s="79"/>
      <c r="DI98" s="79"/>
      <c r="DJ98" s="79"/>
      <c r="DK98" s="79"/>
      <c r="DL98" s="79"/>
      <c r="DM98" s="79"/>
      <c r="DN98" s="79"/>
      <c r="DO98" s="79"/>
      <c r="DP98" s="79"/>
      <c r="DQ98" s="79"/>
      <c r="DR98" s="79"/>
      <c r="DS98" s="79"/>
      <c r="DT98" s="79"/>
      <c r="DU98" s="79"/>
      <c r="DV98" s="79"/>
      <c r="DW98" s="79"/>
      <c r="DX98" s="79"/>
      <c r="DY98" s="79"/>
      <c r="DZ98" s="79"/>
      <c r="EA98" s="79"/>
      <c r="EB98" s="79"/>
      <c r="EC98" s="79"/>
      <c r="ED98" s="79"/>
      <c r="EE98" s="79"/>
      <c r="EF98" s="79"/>
      <c r="EG98" s="79"/>
      <c r="EH98" s="79"/>
      <c r="EI98" s="79"/>
      <c r="EJ98" s="79"/>
      <c r="EK98" s="79"/>
      <c r="EL98" s="79"/>
      <c r="EM98" s="79"/>
      <c r="EN98" s="79"/>
      <c r="EO98" s="79"/>
      <c r="EP98" s="79"/>
      <c r="EQ98" s="79"/>
      <c r="ER98" s="79"/>
      <c r="ES98" s="79"/>
      <c r="ET98" s="79"/>
      <c r="EU98" s="79"/>
      <c r="EV98" s="79"/>
      <c r="EW98" s="79"/>
      <c r="EX98" s="79"/>
      <c r="EY98" s="79"/>
      <c r="EZ98" s="79"/>
      <c r="FA98" s="79"/>
      <c r="FB98" s="79"/>
      <c r="FC98" s="79"/>
      <c r="FD98" s="79"/>
      <c r="FE98" s="79"/>
      <c r="FF98" s="79"/>
      <c r="FG98" s="79"/>
      <c r="FH98" s="79"/>
      <c r="FI98" s="79"/>
      <c r="FJ98" s="79"/>
      <c r="FK98" s="79"/>
      <c r="FL98" s="79"/>
      <c r="FM98" s="79"/>
      <c r="FN98" s="79"/>
      <c r="FO98" s="79"/>
      <c r="FP98" s="79"/>
      <c r="FQ98" s="79"/>
      <c r="FR98" s="79"/>
      <c r="FS98" s="79"/>
      <c r="FT98" s="79"/>
      <c r="FU98" s="79"/>
      <c r="FV98" s="79"/>
      <c r="FW98" s="79"/>
      <c r="FX98" s="79"/>
      <c r="FY98" s="79"/>
      <c r="FZ98" s="79"/>
      <c r="GA98" s="79"/>
      <c r="GB98" s="79"/>
      <c r="GC98" s="79"/>
      <c r="GD98" s="79"/>
      <c r="GE98" s="79"/>
      <c r="GF98" s="79"/>
      <c r="GG98" s="79"/>
      <c r="GH98" s="79"/>
      <c r="GI98" s="79"/>
      <c r="GJ98" s="79"/>
      <c r="GK98" s="79"/>
      <c r="GL98" s="79"/>
      <c r="GM98" s="79"/>
      <c r="GN98" s="79"/>
      <c r="GO98" s="79"/>
      <c r="GP98" s="79"/>
      <c r="GQ98" s="79"/>
      <c r="GR98" s="79"/>
      <c r="GS98" s="79"/>
      <c r="GT98" s="79"/>
      <c r="GU98" s="79"/>
      <c r="GV98" s="79"/>
      <c r="GW98" s="79"/>
      <c r="GX98" s="79"/>
      <c r="GY98" s="79"/>
      <c r="GZ98" s="79"/>
      <c r="HA98" s="79"/>
      <c r="HB98" s="79"/>
      <c r="HC98" s="79"/>
      <c r="HD98" s="79"/>
      <c r="HE98" s="79"/>
      <c r="HF98" s="79"/>
      <c r="HG98" s="79"/>
      <c r="HH98" s="79"/>
      <c r="HI98" s="79"/>
      <c r="HJ98" s="79"/>
      <c r="HK98" s="79"/>
      <c r="HL98" s="79"/>
      <c r="HM98" s="79"/>
      <c r="HN98" s="79"/>
      <c r="HO98" s="79"/>
      <c r="HP98" s="79"/>
      <c r="HQ98" s="79"/>
      <c r="HR98" s="79"/>
      <c r="HS98" s="79"/>
      <c r="HT98" s="79"/>
      <c r="HU98" s="79"/>
      <c r="HV98" s="79"/>
      <c r="HW98" s="79"/>
      <c r="HX98" s="79"/>
      <c r="HY98" s="79"/>
      <c r="HZ98" s="79"/>
      <c r="IA98" s="79"/>
      <c r="IB98" s="79"/>
      <c r="IC98" s="79"/>
      <c r="ID98" s="79"/>
      <c r="IE98" s="79"/>
      <c r="IF98" s="79"/>
      <c r="IG98" s="79"/>
      <c r="IH98" s="79"/>
      <c r="II98" s="79"/>
      <c r="IJ98" s="79"/>
      <c r="IK98" s="79"/>
      <c r="IL98" s="79"/>
      <c r="IM98" s="79"/>
      <c r="IN98" s="79"/>
      <c r="IO98" s="79"/>
      <c r="IP98" s="79"/>
      <c r="IQ98" s="79"/>
      <c r="IR98" s="79"/>
      <c r="IS98" s="79"/>
      <c r="IT98" s="79"/>
      <c r="IU98" s="79"/>
      <c r="IV98" s="79"/>
    </row>
    <row r="99" spans="1:256" s="2" customFormat="1" ht="267.75" hidden="1" x14ac:dyDescent="0.3">
      <c r="A99" s="102" t="s">
        <v>97</v>
      </c>
      <c r="B99" s="100">
        <v>41050500</v>
      </c>
      <c r="C99" s="10">
        <v>1850</v>
      </c>
      <c r="D99" s="16"/>
      <c r="E99" s="20"/>
      <c r="F99" s="20"/>
      <c r="G99" s="16"/>
      <c r="H99" s="16"/>
      <c r="I99" s="16"/>
      <c r="J99" s="16"/>
      <c r="K99" s="18"/>
      <c r="L99" s="18">
        <f>G99-F99</f>
        <v>0</v>
      </c>
      <c r="M99" s="18"/>
      <c r="N99" s="18">
        <f>G99-D99</f>
        <v>0</v>
      </c>
      <c r="O99" s="75"/>
      <c r="P99" s="86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9"/>
      <c r="AE99" s="79"/>
      <c r="AF99" s="79"/>
      <c r="AG99" s="79"/>
      <c r="AH99" s="79"/>
      <c r="AI99" s="79"/>
      <c r="AJ99" s="79"/>
      <c r="AK99" s="79"/>
      <c r="AL99" s="79"/>
      <c r="AM99" s="79"/>
      <c r="AN99" s="79"/>
      <c r="AO99" s="79"/>
      <c r="AP99" s="79"/>
      <c r="AQ99" s="79"/>
      <c r="AR99" s="79"/>
      <c r="AS99" s="79"/>
      <c r="AT99" s="79"/>
      <c r="AU99" s="79"/>
      <c r="AV99" s="79"/>
      <c r="AW99" s="79"/>
      <c r="AX99" s="79"/>
      <c r="AY99" s="79"/>
      <c r="AZ99" s="79"/>
      <c r="BA99" s="79"/>
      <c r="BB99" s="79"/>
      <c r="BC99" s="79"/>
      <c r="BD99" s="79"/>
      <c r="BE99" s="79"/>
      <c r="BF99" s="79"/>
      <c r="BG99" s="79"/>
      <c r="BH99" s="79"/>
      <c r="BI99" s="79"/>
      <c r="BJ99" s="79"/>
      <c r="BK99" s="79"/>
      <c r="BL99" s="79"/>
      <c r="BM99" s="79"/>
      <c r="BN99" s="79"/>
      <c r="BO99" s="79"/>
      <c r="BP99" s="79"/>
      <c r="BQ99" s="79"/>
      <c r="BR99" s="79"/>
      <c r="BS99" s="79"/>
      <c r="BT99" s="79"/>
      <c r="BU99" s="79"/>
      <c r="BV99" s="79"/>
      <c r="BW99" s="79"/>
      <c r="BX99" s="79"/>
      <c r="BY99" s="79"/>
      <c r="BZ99" s="79"/>
      <c r="CA99" s="79"/>
      <c r="CB99" s="79"/>
      <c r="CC99" s="79"/>
      <c r="CD99" s="79"/>
      <c r="CE99" s="79"/>
      <c r="CF99" s="79"/>
      <c r="CG99" s="79"/>
      <c r="CH99" s="79"/>
      <c r="CI99" s="79"/>
      <c r="CJ99" s="79"/>
      <c r="CK99" s="79"/>
      <c r="CL99" s="79"/>
      <c r="CM99" s="79"/>
      <c r="CN99" s="79"/>
      <c r="CO99" s="79"/>
      <c r="CP99" s="79"/>
      <c r="CQ99" s="79"/>
      <c r="CR99" s="79"/>
      <c r="CS99" s="79"/>
      <c r="CT99" s="79"/>
      <c r="CU99" s="79"/>
      <c r="CV99" s="79"/>
      <c r="CW99" s="79"/>
      <c r="CX99" s="79"/>
      <c r="CY99" s="79"/>
      <c r="CZ99" s="79"/>
      <c r="DA99" s="79"/>
      <c r="DB99" s="79"/>
      <c r="DC99" s="79"/>
      <c r="DD99" s="79"/>
      <c r="DE99" s="79"/>
      <c r="DF99" s="79"/>
      <c r="DG99" s="79"/>
      <c r="DH99" s="79"/>
      <c r="DI99" s="79"/>
      <c r="DJ99" s="79"/>
      <c r="DK99" s="79"/>
      <c r="DL99" s="79"/>
      <c r="DM99" s="79"/>
      <c r="DN99" s="79"/>
      <c r="DO99" s="79"/>
      <c r="DP99" s="79"/>
      <c r="DQ99" s="79"/>
      <c r="DR99" s="79"/>
      <c r="DS99" s="79"/>
      <c r="DT99" s="79"/>
      <c r="DU99" s="79"/>
      <c r="DV99" s="79"/>
      <c r="DW99" s="79"/>
      <c r="DX99" s="79"/>
      <c r="DY99" s="79"/>
      <c r="DZ99" s="79"/>
      <c r="EA99" s="79"/>
      <c r="EB99" s="79"/>
      <c r="EC99" s="79"/>
      <c r="ED99" s="79"/>
      <c r="EE99" s="79"/>
      <c r="EF99" s="79"/>
      <c r="EG99" s="79"/>
      <c r="EH99" s="79"/>
      <c r="EI99" s="79"/>
      <c r="EJ99" s="79"/>
      <c r="EK99" s="79"/>
      <c r="EL99" s="79"/>
      <c r="EM99" s="79"/>
      <c r="EN99" s="79"/>
      <c r="EO99" s="79"/>
      <c r="EP99" s="79"/>
      <c r="EQ99" s="79"/>
      <c r="ER99" s="79"/>
      <c r="ES99" s="79"/>
      <c r="ET99" s="79"/>
      <c r="EU99" s="79"/>
      <c r="EV99" s="79"/>
      <c r="EW99" s="79"/>
      <c r="EX99" s="79"/>
      <c r="EY99" s="79"/>
      <c r="EZ99" s="79"/>
      <c r="FA99" s="79"/>
      <c r="FB99" s="79"/>
      <c r="FC99" s="79"/>
      <c r="FD99" s="79"/>
      <c r="FE99" s="79"/>
      <c r="FF99" s="79"/>
      <c r="FG99" s="79"/>
      <c r="FH99" s="79"/>
      <c r="FI99" s="79"/>
      <c r="FJ99" s="79"/>
      <c r="FK99" s="79"/>
      <c r="FL99" s="79"/>
      <c r="FM99" s="79"/>
      <c r="FN99" s="79"/>
      <c r="FO99" s="79"/>
      <c r="FP99" s="79"/>
      <c r="FQ99" s="79"/>
      <c r="FR99" s="79"/>
      <c r="FS99" s="79"/>
      <c r="FT99" s="79"/>
      <c r="FU99" s="79"/>
      <c r="FV99" s="79"/>
      <c r="FW99" s="79"/>
      <c r="FX99" s="79"/>
      <c r="FY99" s="79"/>
      <c r="FZ99" s="79"/>
      <c r="GA99" s="79"/>
      <c r="GB99" s="79"/>
      <c r="GC99" s="79"/>
      <c r="GD99" s="79"/>
      <c r="GE99" s="79"/>
      <c r="GF99" s="79"/>
      <c r="GG99" s="79"/>
      <c r="GH99" s="79"/>
      <c r="GI99" s="79"/>
      <c r="GJ99" s="79"/>
      <c r="GK99" s="79"/>
      <c r="GL99" s="79"/>
      <c r="GM99" s="79"/>
      <c r="GN99" s="79"/>
      <c r="GO99" s="79"/>
      <c r="GP99" s="79"/>
      <c r="GQ99" s="79"/>
      <c r="GR99" s="79"/>
      <c r="GS99" s="79"/>
      <c r="GT99" s="79"/>
      <c r="GU99" s="79"/>
      <c r="GV99" s="79"/>
      <c r="GW99" s="79"/>
      <c r="GX99" s="79"/>
      <c r="GY99" s="79"/>
      <c r="GZ99" s="79"/>
      <c r="HA99" s="79"/>
      <c r="HB99" s="79"/>
      <c r="HC99" s="79"/>
      <c r="HD99" s="79"/>
      <c r="HE99" s="79"/>
      <c r="HF99" s="79"/>
      <c r="HG99" s="79"/>
      <c r="HH99" s="79"/>
      <c r="HI99" s="79"/>
      <c r="HJ99" s="79"/>
      <c r="HK99" s="79"/>
      <c r="HL99" s="79"/>
      <c r="HM99" s="79"/>
      <c r="HN99" s="79"/>
      <c r="HO99" s="79"/>
      <c r="HP99" s="79"/>
      <c r="HQ99" s="79"/>
      <c r="HR99" s="79"/>
      <c r="HS99" s="79"/>
      <c r="HT99" s="79"/>
      <c r="HU99" s="79"/>
      <c r="HV99" s="79"/>
      <c r="HW99" s="79"/>
      <c r="HX99" s="79"/>
      <c r="HY99" s="79"/>
      <c r="HZ99" s="79"/>
      <c r="IA99" s="79"/>
      <c r="IB99" s="79"/>
      <c r="IC99" s="79"/>
      <c r="ID99" s="79"/>
      <c r="IE99" s="79"/>
      <c r="IF99" s="79"/>
      <c r="IG99" s="79"/>
      <c r="IH99" s="79"/>
      <c r="II99" s="79"/>
      <c r="IJ99" s="79"/>
      <c r="IK99" s="79"/>
      <c r="IL99" s="79"/>
      <c r="IM99" s="79"/>
      <c r="IN99" s="79"/>
      <c r="IO99" s="79"/>
      <c r="IP99" s="79"/>
      <c r="IQ99" s="79"/>
      <c r="IR99" s="79"/>
      <c r="IS99" s="79"/>
      <c r="IT99" s="79"/>
      <c r="IU99" s="79"/>
      <c r="IV99" s="79"/>
    </row>
    <row r="100" spans="1:256" s="2" customFormat="1" ht="195" customHeight="1" x14ac:dyDescent="0.3">
      <c r="A100" s="96" t="s">
        <v>98</v>
      </c>
      <c r="B100" s="100">
        <v>41050700</v>
      </c>
      <c r="C100" s="10">
        <v>1425.4</v>
      </c>
      <c r="D100" s="16">
        <v>448.13499999999999</v>
      </c>
      <c r="E100" s="16"/>
      <c r="F100" s="17"/>
      <c r="G100" s="16"/>
      <c r="H100" s="16"/>
      <c r="I100" s="16"/>
      <c r="J100" s="16"/>
      <c r="K100" s="18"/>
      <c r="L100" s="18">
        <f>G100-F100</f>
        <v>0</v>
      </c>
      <c r="M100" s="18"/>
      <c r="N100" s="18">
        <f>G100-D100</f>
        <v>-448.13499999999999</v>
      </c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9"/>
      <c r="AE100" s="79"/>
      <c r="AF100" s="79"/>
      <c r="AG100" s="79"/>
      <c r="AH100" s="79"/>
      <c r="AI100" s="79"/>
      <c r="AJ100" s="79"/>
      <c r="AK100" s="79"/>
      <c r="AL100" s="79"/>
      <c r="AM100" s="79"/>
      <c r="AN100" s="79"/>
      <c r="AO100" s="79"/>
      <c r="AP100" s="79"/>
      <c r="AQ100" s="79"/>
      <c r="AR100" s="79"/>
      <c r="AS100" s="79"/>
      <c r="AT100" s="79"/>
      <c r="AU100" s="79"/>
      <c r="AV100" s="79"/>
      <c r="AW100" s="79"/>
      <c r="AX100" s="79"/>
      <c r="AY100" s="79"/>
      <c r="AZ100" s="79"/>
      <c r="BA100" s="79"/>
      <c r="BB100" s="79"/>
      <c r="BC100" s="79"/>
      <c r="BD100" s="79"/>
      <c r="BE100" s="79"/>
      <c r="BF100" s="79"/>
      <c r="BG100" s="79"/>
      <c r="BH100" s="79"/>
      <c r="BI100" s="79"/>
      <c r="BJ100" s="79"/>
      <c r="BK100" s="79"/>
      <c r="BL100" s="79"/>
      <c r="BM100" s="79"/>
      <c r="BN100" s="79"/>
      <c r="BO100" s="79"/>
      <c r="BP100" s="79"/>
      <c r="BQ100" s="79"/>
      <c r="BR100" s="79"/>
      <c r="BS100" s="79"/>
      <c r="BT100" s="79"/>
      <c r="BU100" s="79"/>
      <c r="BV100" s="79"/>
      <c r="BW100" s="79"/>
      <c r="BX100" s="79"/>
      <c r="BY100" s="79"/>
      <c r="BZ100" s="79"/>
      <c r="CA100" s="79"/>
      <c r="CB100" s="79"/>
      <c r="CC100" s="79"/>
      <c r="CD100" s="79"/>
      <c r="CE100" s="79"/>
      <c r="CF100" s="79"/>
      <c r="CG100" s="79"/>
      <c r="CH100" s="79"/>
      <c r="CI100" s="79"/>
      <c r="CJ100" s="79"/>
      <c r="CK100" s="79"/>
      <c r="CL100" s="79"/>
      <c r="CM100" s="79"/>
      <c r="CN100" s="79"/>
      <c r="CO100" s="79"/>
      <c r="CP100" s="79"/>
      <c r="CQ100" s="79"/>
      <c r="CR100" s="79"/>
      <c r="CS100" s="79"/>
      <c r="CT100" s="79"/>
      <c r="CU100" s="79"/>
      <c r="CV100" s="79"/>
      <c r="CW100" s="79"/>
      <c r="CX100" s="79"/>
      <c r="CY100" s="79"/>
      <c r="CZ100" s="79"/>
      <c r="DA100" s="79"/>
      <c r="DB100" s="79"/>
      <c r="DC100" s="79"/>
      <c r="DD100" s="79"/>
      <c r="DE100" s="79"/>
      <c r="DF100" s="79"/>
      <c r="DG100" s="79"/>
      <c r="DH100" s="79"/>
      <c r="DI100" s="79"/>
      <c r="DJ100" s="79"/>
      <c r="DK100" s="79"/>
      <c r="DL100" s="79"/>
      <c r="DM100" s="79"/>
      <c r="DN100" s="79"/>
      <c r="DO100" s="79"/>
      <c r="DP100" s="79"/>
      <c r="DQ100" s="79"/>
      <c r="DR100" s="79"/>
      <c r="DS100" s="79"/>
      <c r="DT100" s="79"/>
      <c r="DU100" s="79"/>
      <c r="DV100" s="79"/>
      <c r="DW100" s="79"/>
      <c r="DX100" s="79"/>
      <c r="DY100" s="79"/>
      <c r="DZ100" s="79"/>
      <c r="EA100" s="79"/>
      <c r="EB100" s="79"/>
      <c r="EC100" s="79"/>
      <c r="ED100" s="79"/>
      <c r="EE100" s="79"/>
      <c r="EF100" s="79"/>
      <c r="EG100" s="79"/>
      <c r="EH100" s="79"/>
      <c r="EI100" s="79"/>
      <c r="EJ100" s="79"/>
      <c r="EK100" s="79"/>
      <c r="EL100" s="79"/>
      <c r="EM100" s="79"/>
      <c r="EN100" s="79"/>
      <c r="EO100" s="79"/>
      <c r="EP100" s="79"/>
      <c r="EQ100" s="79"/>
      <c r="ER100" s="79"/>
      <c r="ES100" s="79"/>
      <c r="ET100" s="79"/>
      <c r="EU100" s="79"/>
      <c r="EV100" s="79"/>
      <c r="EW100" s="79"/>
      <c r="EX100" s="79"/>
      <c r="EY100" s="79"/>
      <c r="EZ100" s="79"/>
      <c r="FA100" s="79"/>
      <c r="FB100" s="79"/>
      <c r="FC100" s="79"/>
      <c r="FD100" s="79"/>
      <c r="FE100" s="79"/>
      <c r="FF100" s="79"/>
      <c r="FG100" s="79"/>
      <c r="FH100" s="79"/>
      <c r="FI100" s="79"/>
      <c r="FJ100" s="79"/>
      <c r="FK100" s="79"/>
      <c r="FL100" s="79"/>
      <c r="FM100" s="79"/>
      <c r="FN100" s="79"/>
      <c r="FO100" s="79"/>
      <c r="FP100" s="79"/>
      <c r="FQ100" s="79"/>
      <c r="FR100" s="79"/>
      <c r="FS100" s="79"/>
      <c r="FT100" s="79"/>
      <c r="FU100" s="79"/>
      <c r="FV100" s="79"/>
      <c r="FW100" s="79"/>
      <c r="FX100" s="79"/>
      <c r="FY100" s="79"/>
      <c r="FZ100" s="79"/>
      <c r="GA100" s="79"/>
      <c r="GB100" s="79"/>
      <c r="GC100" s="79"/>
      <c r="GD100" s="79"/>
      <c r="GE100" s="79"/>
      <c r="GF100" s="79"/>
      <c r="GG100" s="79"/>
      <c r="GH100" s="79"/>
      <c r="GI100" s="79"/>
      <c r="GJ100" s="79"/>
      <c r="GK100" s="79"/>
      <c r="GL100" s="79"/>
      <c r="GM100" s="79"/>
      <c r="GN100" s="79"/>
      <c r="GO100" s="79"/>
      <c r="GP100" s="79"/>
      <c r="GQ100" s="79"/>
      <c r="GR100" s="79"/>
      <c r="GS100" s="79"/>
      <c r="GT100" s="79"/>
      <c r="GU100" s="79"/>
      <c r="GV100" s="79"/>
      <c r="GW100" s="79"/>
      <c r="GX100" s="79"/>
      <c r="GY100" s="79"/>
      <c r="GZ100" s="79"/>
      <c r="HA100" s="79"/>
      <c r="HB100" s="79"/>
      <c r="HC100" s="79"/>
      <c r="HD100" s="79"/>
      <c r="HE100" s="79"/>
      <c r="HF100" s="79"/>
      <c r="HG100" s="79"/>
      <c r="HH100" s="79"/>
      <c r="HI100" s="79"/>
      <c r="HJ100" s="79"/>
      <c r="HK100" s="79"/>
      <c r="HL100" s="79"/>
      <c r="HM100" s="79"/>
      <c r="HN100" s="79"/>
      <c r="HO100" s="79"/>
      <c r="HP100" s="79"/>
      <c r="HQ100" s="79"/>
      <c r="HR100" s="79"/>
      <c r="HS100" s="79"/>
      <c r="HT100" s="79"/>
      <c r="HU100" s="79"/>
      <c r="HV100" s="79"/>
      <c r="HW100" s="79"/>
      <c r="HX100" s="79"/>
      <c r="HY100" s="79"/>
      <c r="HZ100" s="79"/>
      <c r="IA100" s="79"/>
      <c r="IB100" s="79"/>
      <c r="IC100" s="79"/>
      <c r="ID100" s="79"/>
      <c r="IE100" s="79"/>
      <c r="IF100" s="79"/>
      <c r="IG100" s="79"/>
      <c r="IH100" s="79"/>
      <c r="II100" s="79"/>
      <c r="IJ100" s="79"/>
      <c r="IK100" s="79"/>
      <c r="IL100" s="79"/>
      <c r="IM100" s="79"/>
      <c r="IN100" s="79"/>
      <c r="IO100" s="79"/>
      <c r="IP100" s="79"/>
      <c r="IQ100" s="79"/>
      <c r="IR100" s="79"/>
      <c r="IS100" s="79"/>
      <c r="IT100" s="79"/>
      <c r="IU100" s="79"/>
      <c r="IV100" s="79"/>
    </row>
    <row r="101" spans="1:256" s="2" customFormat="1" ht="111" hidden="1" x14ac:dyDescent="0.3">
      <c r="A101" s="96" t="s">
        <v>99</v>
      </c>
      <c r="B101" s="100">
        <v>41050900</v>
      </c>
      <c r="C101" s="10">
        <v>2477.3000000000002</v>
      </c>
      <c r="D101" s="16"/>
      <c r="E101" s="16"/>
      <c r="F101" s="17"/>
      <c r="G101" s="16"/>
      <c r="H101" s="16"/>
      <c r="I101" s="16"/>
      <c r="J101" s="16"/>
      <c r="K101" s="18"/>
      <c r="L101" s="18">
        <f>G101-F101</f>
        <v>0</v>
      </c>
      <c r="M101" s="18"/>
      <c r="N101" s="18">
        <f>G101-D101</f>
        <v>0</v>
      </c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9"/>
      <c r="AE101" s="79"/>
      <c r="AF101" s="79"/>
      <c r="AG101" s="79"/>
      <c r="AH101" s="79"/>
      <c r="AI101" s="79"/>
      <c r="AJ101" s="79"/>
      <c r="AK101" s="79"/>
      <c r="AL101" s="79"/>
      <c r="AM101" s="79"/>
      <c r="AN101" s="79"/>
      <c r="AO101" s="79"/>
      <c r="AP101" s="79"/>
      <c r="AQ101" s="79"/>
      <c r="AR101" s="79"/>
      <c r="AS101" s="79"/>
      <c r="AT101" s="79"/>
      <c r="AU101" s="79"/>
      <c r="AV101" s="79"/>
      <c r="AW101" s="79"/>
      <c r="AX101" s="79"/>
      <c r="AY101" s="79"/>
      <c r="AZ101" s="79"/>
      <c r="BA101" s="79"/>
      <c r="BB101" s="79"/>
      <c r="BC101" s="79"/>
      <c r="BD101" s="79"/>
      <c r="BE101" s="79"/>
      <c r="BF101" s="79"/>
      <c r="BG101" s="79"/>
      <c r="BH101" s="79"/>
      <c r="BI101" s="79"/>
      <c r="BJ101" s="79"/>
      <c r="BK101" s="79"/>
      <c r="BL101" s="79"/>
      <c r="BM101" s="79"/>
      <c r="BN101" s="79"/>
      <c r="BO101" s="79"/>
      <c r="BP101" s="79"/>
      <c r="BQ101" s="79"/>
      <c r="BR101" s="79"/>
      <c r="BS101" s="79"/>
      <c r="BT101" s="79"/>
      <c r="BU101" s="79"/>
      <c r="BV101" s="79"/>
      <c r="BW101" s="79"/>
      <c r="BX101" s="79"/>
      <c r="BY101" s="79"/>
      <c r="BZ101" s="79"/>
      <c r="CA101" s="79"/>
      <c r="CB101" s="79"/>
      <c r="CC101" s="79"/>
      <c r="CD101" s="79"/>
      <c r="CE101" s="79"/>
      <c r="CF101" s="79"/>
      <c r="CG101" s="79"/>
      <c r="CH101" s="79"/>
      <c r="CI101" s="79"/>
      <c r="CJ101" s="79"/>
      <c r="CK101" s="79"/>
      <c r="CL101" s="79"/>
      <c r="CM101" s="79"/>
      <c r="CN101" s="79"/>
      <c r="CO101" s="79"/>
      <c r="CP101" s="79"/>
      <c r="CQ101" s="79"/>
      <c r="CR101" s="79"/>
      <c r="CS101" s="79"/>
      <c r="CT101" s="79"/>
      <c r="CU101" s="79"/>
      <c r="CV101" s="79"/>
      <c r="CW101" s="79"/>
      <c r="CX101" s="79"/>
      <c r="CY101" s="79"/>
      <c r="CZ101" s="79"/>
      <c r="DA101" s="79"/>
      <c r="DB101" s="79"/>
      <c r="DC101" s="79"/>
      <c r="DD101" s="79"/>
      <c r="DE101" s="79"/>
      <c r="DF101" s="79"/>
      <c r="DG101" s="79"/>
      <c r="DH101" s="79"/>
      <c r="DI101" s="79"/>
      <c r="DJ101" s="79"/>
      <c r="DK101" s="79"/>
      <c r="DL101" s="79"/>
      <c r="DM101" s="79"/>
      <c r="DN101" s="79"/>
      <c r="DO101" s="79"/>
      <c r="DP101" s="79"/>
      <c r="DQ101" s="79"/>
      <c r="DR101" s="79"/>
      <c r="DS101" s="79"/>
      <c r="DT101" s="79"/>
      <c r="DU101" s="79"/>
      <c r="DV101" s="79"/>
      <c r="DW101" s="79"/>
      <c r="DX101" s="79"/>
      <c r="DY101" s="79"/>
      <c r="DZ101" s="79"/>
      <c r="EA101" s="79"/>
      <c r="EB101" s="79"/>
      <c r="EC101" s="79"/>
      <c r="ED101" s="79"/>
      <c r="EE101" s="79"/>
      <c r="EF101" s="79"/>
      <c r="EG101" s="79"/>
      <c r="EH101" s="79"/>
      <c r="EI101" s="79"/>
      <c r="EJ101" s="79"/>
      <c r="EK101" s="79"/>
      <c r="EL101" s="79"/>
      <c r="EM101" s="79"/>
      <c r="EN101" s="79"/>
      <c r="EO101" s="79"/>
      <c r="EP101" s="79"/>
      <c r="EQ101" s="79"/>
      <c r="ER101" s="79"/>
      <c r="ES101" s="79"/>
      <c r="ET101" s="79"/>
      <c r="EU101" s="79"/>
      <c r="EV101" s="79"/>
      <c r="EW101" s="79"/>
      <c r="EX101" s="79"/>
      <c r="EY101" s="79"/>
      <c r="EZ101" s="79"/>
      <c r="FA101" s="79"/>
      <c r="FB101" s="79"/>
      <c r="FC101" s="79"/>
      <c r="FD101" s="79"/>
      <c r="FE101" s="79"/>
      <c r="FF101" s="79"/>
      <c r="FG101" s="79"/>
      <c r="FH101" s="79"/>
      <c r="FI101" s="79"/>
      <c r="FJ101" s="79"/>
      <c r="FK101" s="79"/>
      <c r="FL101" s="79"/>
      <c r="FM101" s="79"/>
      <c r="FN101" s="79"/>
      <c r="FO101" s="79"/>
      <c r="FP101" s="79"/>
      <c r="FQ101" s="79"/>
      <c r="FR101" s="79"/>
      <c r="FS101" s="79"/>
      <c r="FT101" s="79"/>
      <c r="FU101" s="79"/>
      <c r="FV101" s="79"/>
      <c r="FW101" s="79"/>
      <c r="FX101" s="79"/>
      <c r="FY101" s="79"/>
      <c r="FZ101" s="79"/>
      <c r="GA101" s="79"/>
      <c r="GB101" s="79"/>
      <c r="GC101" s="79"/>
      <c r="GD101" s="79"/>
      <c r="GE101" s="79"/>
      <c r="GF101" s="79"/>
      <c r="GG101" s="79"/>
      <c r="GH101" s="79"/>
      <c r="GI101" s="79"/>
      <c r="GJ101" s="79"/>
      <c r="GK101" s="79"/>
      <c r="GL101" s="79"/>
      <c r="GM101" s="79"/>
      <c r="GN101" s="79"/>
      <c r="GO101" s="79"/>
      <c r="GP101" s="79"/>
      <c r="GQ101" s="79"/>
      <c r="GR101" s="79"/>
      <c r="GS101" s="79"/>
      <c r="GT101" s="79"/>
      <c r="GU101" s="79"/>
      <c r="GV101" s="79"/>
      <c r="GW101" s="79"/>
      <c r="GX101" s="79"/>
      <c r="GY101" s="79"/>
      <c r="GZ101" s="79"/>
      <c r="HA101" s="79"/>
      <c r="HB101" s="79"/>
      <c r="HC101" s="79"/>
      <c r="HD101" s="79"/>
      <c r="HE101" s="79"/>
      <c r="HF101" s="79"/>
      <c r="HG101" s="79"/>
      <c r="HH101" s="79"/>
      <c r="HI101" s="79"/>
      <c r="HJ101" s="79"/>
      <c r="HK101" s="79"/>
      <c r="HL101" s="79"/>
      <c r="HM101" s="79"/>
      <c r="HN101" s="79"/>
      <c r="HO101" s="79"/>
      <c r="HP101" s="79"/>
      <c r="HQ101" s="79"/>
      <c r="HR101" s="79"/>
      <c r="HS101" s="79"/>
      <c r="HT101" s="79"/>
      <c r="HU101" s="79"/>
      <c r="HV101" s="79"/>
      <c r="HW101" s="79"/>
      <c r="HX101" s="79"/>
      <c r="HY101" s="79"/>
      <c r="HZ101" s="79"/>
      <c r="IA101" s="79"/>
      <c r="IB101" s="79"/>
      <c r="IC101" s="79"/>
      <c r="ID101" s="79"/>
      <c r="IE101" s="79"/>
      <c r="IF101" s="79"/>
      <c r="IG101" s="79"/>
      <c r="IH101" s="79"/>
      <c r="II101" s="79"/>
      <c r="IJ101" s="79"/>
      <c r="IK101" s="79"/>
      <c r="IL101" s="79"/>
      <c r="IM101" s="79"/>
      <c r="IN101" s="79"/>
      <c r="IO101" s="79"/>
      <c r="IP101" s="79"/>
      <c r="IQ101" s="79"/>
      <c r="IR101" s="79"/>
      <c r="IS101" s="79"/>
      <c r="IT101" s="79"/>
      <c r="IU101" s="79"/>
      <c r="IV101" s="79"/>
    </row>
    <row r="102" spans="1:256" s="2" customFormat="1" ht="63.75" x14ac:dyDescent="0.3">
      <c r="A102" s="96" t="s">
        <v>100</v>
      </c>
      <c r="B102" s="100">
        <v>41051000</v>
      </c>
      <c r="C102" s="10">
        <v>6095.3</v>
      </c>
      <c r="D102" s="16">
        <v>444.2</v>
      </c>
      <c r="E102" s="16">
        <v>7277.2</v>
      </c>
      <c r="F102" s="17">
        <v>2180.6</v>
      </c>
      <c r="G102" s="16">
        <f>[1]Квітень!$BR$134/1000</f>
        <v>2180.6</v>
      </c>
      <c r="H102" s="16"/>
      <c r="I102" s="16"/>
      <c r="J102" s="16"/>
      <c r="K102" s="18">
        <f>G102/F102*100</f>
        <v>100</v>
      </c>
      <c r="L102" s="18">
        <f>G102-F102</f>
        <v>0</v>
      </c>
      <c r="M102" s="18">
        <f>G102/E102*100</f>
        <v>29.964821634694662</v>
      </c>
      <c r="N102" s="18">
        <f>G102-D102</f>
        <v>1736.3999999999999</v>
      </c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9"/>
      <c r="AE102" s="79"/>
      <c r="AF102" s="79"/>
      <c r="AG102" s="79"/>
      <c r="AH102" s="79"/>
      <c r="AI102" s="79"/>
      <c r="AJ102" s="79"/>
      <c r="AK102" s="79"/>
      <c r="AL102" s="79"/>
      <c r="AM102" s="79"/>
      <c r="AN102" s="79"/>
      <c r="AO102" s="79"/>
      <c r="AP102" s="79"/>
      <c r="AQ102" s="79"/>
      <c r="AR102" s="79"/>
      <c r="AS102" s="79"/>
      <c r="AT102" s="79"/>
      <c r="AU102" s="79"/>
      <c r="AV102" s="79"/>
      <c r="AW102" s="79"/>
      <c r="AX102" s="79"/>
      <c r="AY102" s="79"/>
      <c r="AZ102" s="79"/>
      <c r="BA102" s="79"/>
      <c r="BB102" s="79"/>
      <c r="BC102" s="79"/>
      <c r="BD102" s="79"/>
      <c r="BE102" s="79"/>
      <c r="BF102" s="79"/>
      <c r="BG102" s="79"/>
      <c r="BH102" s="79"/>
      <c r="BI102" s="79"/>
      <c r="BJ102" s="79"/>
      <c r="BK102" s="79"/>
      <c r="BL102" s="79"/>
      <c r="BM102" s="79"/>
      <c r="BN102" s="79"/>
      <c r="BO102" s="79"/>
      <c r="BP102" s="79"/>
      <c r="BQ102" s="79"/>
      <c r="BR102" s="79"/>
      <c r="BS102" s="79"/>
      <c r="BT102" s="79"/>
      <c r="BU102" s="79"/>
      <c r="BV102" s="79"/>
      <c r="BW102" s="79"/>
      <c r="BX102" s="79"/>
      <c r="BY102" s="79"/>
      <c r="BZ102" s="79"/>
      <c r="CA102" s="79"/>
      <c r="CB102" s="79"/>
      <c r="CC102" s="79"/>
      <c r="CD102" s="79"/>
      <c r="CE102" s="79"/>
      <c r="CF102" s="79"/>
      <c r="CG102" s="79"/>
      <c r="CH102" s="79"/>
      <c r="CI102" s="79"/>
      <c r="CJ102" s="79"/>
      <c r="CK102" s="79"/>
      <c r="CL102" s="79"/>
      <c r="CM102" s="79"/>
      <c r="CN102" s="79"/>
      <c r="CO102" s="79"/>
      <c r="CP102" s="79"/>
      <c r="CQ102" s="79"/>
      <c r="CR102" s="79"/>
      <c r="CS102" s="79"/>
      <c r="CT102" s="79"/>
      <c r="CU102" s="79"/>
      <c r="CV102" s="79"/>
      <c r="CW102" s="79"/>
      <c r="CX102" s="79"/>
      <c r="CY102" s="79"/>
      <c r="CZ102" s="79"/>
      <c r="DA102" s="79"/>
      <c r="DB102" s="79"/>
      <c r="DC102" s="79"/>
      <c r="DD102" s="79"/>
      <c r="DE102" s="79"/>
      <c r="DF102" s="79"/>
      <c r="DG102" s="79"/>
      <c r="DH102" s="79"/>
      <c r="DI102" s="79"/>
      <c r="DJ102" s="79"/>
      <c r="DK102" s="79"/>
      <c r="DL102" s="79"/>
      <c r="DM102" s="79"/>
      <c r="DN102" s="79"/>
      <c r="DO102" s="79"/>
      <c r="DP102" s="79"/>
      <c r="DQ102" s="79"/>
      <c r="DR102" s="79"/>
      <c r="DS102" s="79"/>
      <c r="DT102" s="79"/>
      <c r="DU102" s="79"/>
      <c r="DV102" s="79"/>
      <c r="DW102" s="79"/>
      <c r="DX102" s="79"/>
      <c r="DY102" s="79"/>
      <c r="DZ102" s="79"/>
      <c r="EA102" s="79"/>
      <c r="EB102" s="79"/>
      <c r="EC102" s="79"/>
      <c r="ED102" s="79"/>
      <c r="EE102" s="79"/>
      <c r="EF102" s="79"/>
      <c r="EG102" s="79"/>
      <c r="EH102" s="79"/>
      <c r="EI102" s="79"/>
      <c r="EJ102" s="79"/>
      <c r="EK102" s="79"/>
      <c r="EL102" s="79"/>
      <c r="EM102" s="79"/>
      <c r="EN102" s="79"/>
      <c r="EO102" s="79"/>
      <c r="EP102" s="79"/>
      <c r="EQ102" s="79"/>
      <c r="ER102" s="79"/>
      <c r="ES102" s="79"/>
      <c r="ET102" s="79"/>
      <c r="EU102" s="79"/>
      <c r="EV102" s="79"/>
      <c r="EW102" s="79"/>
      <c r="EX102" s="79"/>
      <c r="EY102" s="79"/>
      <c r="EZ102" s="79"/>
      <c r="FA102" s="79"/>
      <c r="FB102" s="79"/>
      <c r="FC102" s="79"/>
      <c r="FD102" s="79"/>
      <c r="FE102" s="79"/>
      <c r="FF102" s="79"/>
      <c r="FG102" s="79"/>
      <c r="FH102" s="79"/>
      <c r="FI102" s="79"/>
      <c r="FJ102" s="79"/>
      <c r="FK102" s="79"/>
      <c r="FL102" s="79"/>
      <c r="FM102" s="79"/>
      <c r="FN102" s="79"/>
      <c r="FO102" s="79"/>
      <c r="FP102" s="79"/>
      <c r="FQ102" s="79"/>
      <c r="FR102" s="79"/>
      <c r="FS102" s="79"/>
      <c r="FT102" s="79"/>
      <c r="FU102" s="79"/>
      <c r="FV102" s="79"/>
      <c r="FW102" s="79"/>
      <c r="FX102" s="79"/>
      <c r="FY102" s="79"/>
      <c r="FZ102" s="79"/>
      <c r="GA102" s="79"/>
      <c r="GB102" s="79"/>
      <c r="GC102" s="79"/>
      <c r="GD102" s="79"/>
      <c r="GE102" s="79"/>
      <c r="GF102" s="79"/>
      <c r="GG102" s="79"/>
      <c r="GH102" s="79"/>
      <c r="GI102" s="79"/>
      <c r="GJ102" s="79"/>
      <c r="GK102" s="79"/>
      <c r="GL102" s="79"/>
      <c r="GM102" s="79"/>
      <c r="GN102" s="79"/>
      <c r="GO102" s="79"/>
      <c r="GP102" s="79"/>
      <c r="GQ102" s="79"/>
      <c r="GR102" s="79"/>
      <c r="GS102" s="79"/>
      <c r="GT102" s="79"/>
      <c r="GU102" s="79"/>
      <c r="GV102" s="79"/>
      <c r="GW102" s="79"/>
      <c r="GX102" s="79"/>
      <c r="GY102" s="79"/>
      <c r="GZ102" s="79"/>
      <c r="HA102" s="79"/>
      <c r="HB102" s="79"/>
      <c r="HC102" s="79"/>
      <c r="HD102" s="79"/>
      <c r="HE102" s="79"/>
      <c r="HF102" s="79"/>
      <c r="HG102" s="79"/>
      <c r="HH102" s="79"/>
      <c r="HI102" s="79"/>
      <c r="HJ102" s="79"/>
      <c r="HK102" s="79"/>
      <c r="HL102" s="79"/>
      <c r="HM102" s="79"/>
      <c r="HN102" s="79"/>
      <c r="HO102" s="79"/>
      <c r="HP102" s="79"/>
      <c r="HQ102" s="79"/>
      <c r="HR102" s="79"/>
      <c r="HS102" s="79"/>
      <c r="HT102" s="79"/>
      <c r="HU102" s="79"/>
      <c r="HV102" s="79"/>
      <c r="HW102" s="79"/>
      <c r="HX102" s="79"/>
      <c r="HY102" s="79"/>
      <c r="HZ102" s="79"/>
      <c r="IA102" s="79"/>
      <c r="IB102" s="79"/>
      <c r="IC102" s="79"/>
      <c r="ID102" s="79"/>
      <c r="IE102" s="79"/>
      <c r="IF102" s="79"/>
      <c r="IG102" s="79"/>
      <c r="IH102" s="79"/>
      <c r="II102" s="79"/>
      <c r="IJ102" s="79"/>
      <c r="IK102" s="79"/>
      <c r="IL102" s="79"/>
      <c r="IM102" s="79"/>
      <c r="IN102" s="79"/>
      <c r="IO102" s="79"/>
      <c r="IP102" s="79"/>
      <c r="IQ102" s="79"/>
      <c r="IR102" s="79"/>
      <c r="IS102" s="79"/>
      <c r="IT102" s="79"/>
      <c r="IU102" s="79"/>
      <c r="IV102" s="79"/>
    </row>
    <row r="103" spans="1:256" s="2" customFormat="1" ht="47.25" hidden="1" x14ac:dyDescent="0.3">
      <c r="A103" s="102" t="s">
        <v>101</v>
      </c>
      <c r="B103" s="100">
        <v>41051100</v>
      </c>
      <c r="C103" s="10">
        <v>33.5</v>
      </c>
      <c r="D103" s="59"/>
      <c r="E103" s="16"/>
      <c r="F103" s="17"/>
      <c r="G103" s="59"/>
      <c r="H103" s="59"/>
      <c r="I103" s="59"/>
      <c r="J103" s="59"/>
      <c r="K103" s="18"/>
      <c r="L103" s="18">
        <f>G103-F103</f>
        <v>0</v>
      </c>
      <c r="M103" s="18"/>
      <c r="N103" s="18">
        <f>G103-D103</f>
        <v>0</v>
      </c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9"/>
      <c r="AE103" s="79"/>
      <c r="AF103" s="79"/>
      <c r="AG103" s="79"/>
      <c r="AH103" s="79"/>
      <c r="AI103" s="79"/>
      <c r="AJ103" s="79"/>
      <c r="AK103" s="79"/>
      <c r="AL103" s="79"/>
      <c r="AM103" s="79"/>
      <c r="AN103" s="79"/>
      <c r="AO103" s="79"/>
      <c r="AP103" s="79"/>
      <c r="AQ103" s="79"/>
      <c r="AR103" s="79"/>
      <c r="AS103" s="79"/>
      <c r="AT103" s="79"/>
      <c r="AU103" s="79"/>
      <c r="AV103" s="79"/>
      <c r="AW103" s="79"/>
      <c r="AX103" s="79"/>
      <c r="AY103" s="79"/>
      <c r="AZ103" s="79"/>
      <c r="BA103" s="79"/>
      <c r="BB103" s="79"/>
      <c r="BC103" s="79"/>
      <c r="BD103" s="79"/>
      <c r="BE103" s="79"/>
      <c r="BF103" s="79"/>
      <c r="BG103" s="79"/>
      <c r="BH103" s="79"/>
      <c r="BI103" s="79"/>
      <c r="BJ103" s="79"/>
      <c r="BK103" s="79"/>
      <c r="BL103" s="79"/>
      <c r="BM103" s="79"/>
      <c r="BN103" s="79"/>
      <c r="BO103" s="79"/>
      <c r="BP103" s="79"/>
      <c r="BQ103" s="79"/>
      <c r="BR103" s="79"/>
      <c r="BS103" s="79"/>
      <c r="BT103" s="79"/>
      <c r="BU103" s="79"/>
      <c r="BV103" s="79"/>
      <c r="BW103" s="79"/>
      <c r="BX103" s="79"/>
      <c r="BY103" s="79"/>
      <c r="BZ103" s="79"/>
      <c r="CA103" s="79"/>
      <c r="CB103" s="79"/>
      <c r="CC103" s="79"/>
      <c r="CD103" s="79"/>
      <c r="CE103" s="79"/>
      <c r="CF103" s="79"/>
      <c r="CG103" s="79"/>
      <c r="CH103" s="79"/>
      <c r="CI103" s="79"/>
      <c r="CJ103" s="79"/>
      <c r="CK103" s="79"/>
      <c r="CL103" s="79"/>
      <c r="CM103" s="79"/>
      <c r="CN103" s="79"/>
      <c r="CO103" s="79"/>
      <c r="CP103" s="79"/>
      <c r="CQ103" s="79"/>
      <c r="CR103" s="79"/>
      <c r="CS103" s="79"/>
      <c r="CT103" s="79"/>
      <c r="CU103" s="79"/>
      <c r="CV103" s="79"/>
      <c r="CW103" s="79"/>
      <c r="CX103" s="79"/>
      <c r="CY103" s="79"/>
      <c r="CZ103" s="79"/>
      <c r="DA103" s="79"/>
      <c r="DB103" s="79"/>
      <c r="DC103" s="79"/>
      <c r="DD103" s="79"/>
      <c r="DE103" s="79"/>
      <c r="DF103" s="79"/>
      <c r="DG103" s="79"/>
      <c r="DH103" s="79"/>
      <c r="DI103" s="79"/>
      <c r="DJ103" s="79"/>
      <c r="DK103" s="79"/>
      <c r="DL103" s="79"/>
      <c r="DM103" s="79"/>
      <c r="DN103" s="79"/>
      <c r="DO103" s="79"/>
      <c r="DP103" s="79"/>
      <c r="DQ103" s="79"/>
      <c r="DR103" s="79"/>
      <c r="DS103" s="79"/>
      <c r="DT103" s="79"/>
      <c r="DU103" s="79"/>
      <c r="DV103" s="79"/>
      <c r="DW103" s="79"/>
      <c r="DX103" s="79"/>
      <c r="DY103" s="79"/>
      <c r="DZ103" s="79"/>
      <c r="EA103" s="79"/>
      <c r="EB103" s="79"/>
      <c r="EC103" s="79"/>
      <c r="ED103" s="79"/>
      <c r="EE103" s="79"/>
      <c r="EF103" s="79"/>
      <c r="EG103" s="79"/>
      <c r="EH103" s="79"/>
      <c r="EI103" s="79"/>
      <c r="EJ103" s="79"/>
      <c r="EK103" s="79"/>
      <c r="EL103" s="79"/>
      <c r="EM103" s="79"/>
      <c r="EN103" s="79"/>
      <c r="EO103" s="79"/>
      <c r="EP103" s="79"/>
      <c r="EQ103" s="79"/>
      <c r="ER103" s="79"/>
      <c r="ES103" s="79"/>
      <c r="ET103" s="79"/>
      <c r="EU103" s="79"/>
      <c r="EV103" s="79"/>
      <c r="EW103" s="79"/>
      <c r="EX103" s="79"/>
      <c r="EY103" s="79"/>
      <c r="EZ103" s="79"/>
      <c r="FA103" s="79"/>
      <c r="FB103" s="79"/>
      <c r="FC103" s="79"/>
      <c r="FD103" s="79"/>
      <c r="FE103" s="79"/>
      <c r="FF103" s="79"/>
      <c r="FG103" s="79"/>
      <c r="FH103" s="79"/>
      <c r="FI103" s="79"/>
      <c r="FJ103" s="79"/>
      <c r="FK103" s="79"/>
      <c r="FL103" s="79"/>
      <c r="FM103" s="79"/>
      <c r="FN103" s="79"/>
      <c r="FO103" s="79"/>
      <c r="FP103" s="79"/>
      <c r="FQ103" s="79"/>
      <c r="FR103" s="79"/>
      <c r="FS103" s="79"/>
      <c r="FT103" s="79"/>
      <c r="FU103" s="79"/>
      <c r="FV103" s="79"/>
      <c r="FW103" s="79"/>
      <c r="FX103" s="79"/>
      <c r="FY103" s="79"/>
      <c r="FZ103" s="79"/>
      <c r="GA103" s="79"/>
      <c r="GB103" s="79"/>
      <c r="GC103" s="79"/>
      <c r="GD103" s="79"/>
      <c r="GE103" s="79"/>
      <c r="GF103" s="79"/>
      <c r="GG103" s="79"/>
      <c r="GH103" s="79"/>
      <c r="GI103" s="79"/>
      <c r="GJ103" s="79"/>
      <c r="GK103" s="79"/>
      <c r="GL103" s="79"/>
      <c r="GM103" s="79"/>
      <c r="GN103" s="79"/>
      <c r="GO103" s="79"/>
      <c r="GP103" s="79"/>
      <c r="GQ103" s="79"/>
      <c r="GR103" s="79"/>
      <c r="GS103" s="79"/>
      <c r="GT103" s="79"/>
      <c r="GU103" s="79"/>
      <c r="GV103" s="79"/>
      <c r="GW103" s="79"/>
      <c r="GX103" s="79"/>
      <c r="GY103" s="79"/>
      <c r="GZ103" s="79"/>
      <c r="HA103" s="79"/>
      <c r="HB103" s="79"/>
      <c r="HC103" s="79"/>
      <c r="HD103" s="79"/>
      <c r="HE103" s="79"/>
      <c r="HF103" s="79"/>
      <c r="HG103" s="79"/>
      <c r="HH103" s="79"/>
      <c r="HI103" s="79"/>
      <c r="HJ103" s="79"/>
      <c r="HK103" s="79"/>
      <c r="HL103" s="79"/>
      <c r="HM103" s="79"/>
      <c r="HN103" s="79"/>
      <c r="HO103" s="79"/>
      <c r="HP103" s="79"/>
      <c r="HQ103" s="79"/>
      <c r="HR103" s="79"/>
      <c r="HS103" s="79"/>
      <c r="HT103" s="79"/>
      <c r="HU103" s="79"/>
      <c r="HV103" s="79"/>
      <c r="HW103" s="79"/>
      <c r="HX103" s="79"/>
      <c r="HY103" s="79"/>
      <c r="HZ103" s="79"/>
      <c r="IA103" s="79"/>
      <c r="IB103" s="79"/>
      <c r="IC103" s="79"/>
      <c r="ID103" s="79"/>
      <c r="IE103" s="79"/>
      <c r="IF103" s="79"/>
      <c r="IG103" s="79"/>
      <c r="IH103" s="79"/>
      <c r="II103" s="79"/>
      <c r="IJ103" s="79"/>
      <c r="IK103" s="79"/>
      <c r="IL103" s="79"/>
      <c r="IM103" s="79"/>
      <c r="IN103" s="79"/>
      <c r="IO103" s="79"/>
      <c r="IP103" s="79"/>
      <c r="IQ103" s="79"/>
      <c r="IR103" s="79"/>
      <c r="IS103" s="79"/>
      <c r="IT103" s="79"/>
      <c r="IU103" s="79"/>
      <c r="IV103" s="79"/>
    </row>
    <row r="104" spans="1:256" s="2" customFormat="1" ht="63.75" x14ac:dyDescent="0.3">
      <c r="A104" s="96" t="s">
        <v>102</v>
      </c>
      <c r="B104" s="100">
        <v>41051200</v>
      </c>
      <c r="C104" s="73">
        <v>1897.9</v>
      </c>
      <c r="D104" s="93">
        <v>461.8</v>
      </c>
      <c r="E104" s="16">
        <v>3529.3</v>
      </c>
      <c r="F104" s="17">
        <v>1206.7</v>
      </c>
      <c r="G104" s="16">
        <f>[1]Квітень!$BR$129/1000</f>
        <v>845.6</v>
      </c>
      <c r="H104" s="16"/>
      <c r="I104" s="16"/>
      <c r="J104" s="16"/>
      <c r="K104" s="18">
        <f>G104/F104*100</f>
        <v>70.075412281428683</v>
      </c>
      <c r="L104" s="18">
        <f>G104-F104</f>
        <v>-361.1</v>
      </c>
      <c r="M104" s="18">
        <f>G104/E104*100</f>
        <v>23.959425381803754</v>
      </c>
      <c r="N104" s="18">
        <f>G104-D104</f>
        <v>383.8</v>
      </c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9"/>
      <c r="AE104" s="79"/>
      <c r="AF104" s="79"/>
      <c r="AG104" s="79"/>
      <c r="AH104" s="79"/>
      <c r="AI104" s="79"/>
      <c r="AJ104" s="79"/>
      <c r="AK104" s="79"/>
      <c r="AL104" s="79"/>
      <c r="AM104" s="79"/>
      <c r="AN104" s="79"/>
      <c r="AO104" s="79"/>
      <c r="AP104" s="79"/>
      <c r="AQ104" s="79"/>
      <c r="AR104" s="79"/>
      <c r="AS104" s="79"/>
      <c r="AT104" s="79"/>
      <c r="AU104" s="79"/>
      <c r="AV104" s="79"/>
      <c r="AW104" s="79"/>
      <c r="AX104" s="79"/>
      <c r="AY104" s="79"/>
      <c r="AZ104" s="79"/>
      <c r="BA104" s="79"/>
      <c r="BB104" s="79"/>
      <c r="BC104" s="79"/>
      <c r="BD104" s="79"/>
      <c r="BE104" s="79"/>
      <c r="BF104" s="79"/>
      <c r="BG104" s="79"/>
      <c r="BH104" s="79"/>
      <c r="BI104" s="79"/>
      <c r="BJ104" s="79"/>
      <c r="BK104" s="79"/>
      <c r="BL104" s="79"/>
      <c r="BM104" s="79"/>
      <c r="BN104" s="79"/>
      <c r="BO104" s="79"/>
      <c r="BP104" s="79"/>
      <c r="BQ104" s="79"/>
      <c r="BR104" s="79"/>
      <c r="BS104" s="79"/>
      <c r="BT104" s="79"/>
      <c r="BU104" s="79"/>
      <c r="BV104" s="79"/>
      <c r="BW104" s="79"/>
      <c r="BX104" s="79"/>
      <c r="BY104" s="79"/>
      <c r="BZ104" s="79"/>
      <c r="CA104" s="79"/>
      <c r="CB104" s="79"/>
      <c r="CC104" s="79"/>
      <c r="CD104" s="79"/>
      <c r="CE104" s="79"/>
      <c r="CF104" s="79"/>
      <c r="CG104" s="79"/>
      <c r="CH104" s="79"/>
      <c r="CI104" s="79"/>
      <c r="CJ104" s="79"/>
      <c r="CK104" s="79"/>
      <c r="CL104" s="79"/>
      <c r="CM104" s="79"/>
      <c r="CN104" s="79"/>
      <c r="CO104" s="79"/>
      <c r="CP104" s="79"/>
      <c r="CQ104" s="79"/>
      <c r="CR104" s="79"/>
      <c r="CS104" s="79"/>
      <c r="CT104" s="79"/>
      <c r="CU104" s="79"/>
      <c r="CV104" s="79"/>
      <c r="CW104" s="79"/>
      <c r="CX104" s="79"/>
      <c r="CY104" s="79"/>
      <c r="CZ104" s="79"/>
      <c r="DA104" s="79"/>
      <c r="DB104" s="79"/>
      <c r="DC104" s="79"/>
      <c r="DD104" s="79"/>
      <c r="DE104" s="79"/>
      <c r="DF104" s="79"/>
      <c r="DG104" s="79"/>
      <c r="DH104" s="79"/>
      <c r="DI104" s="79"/>
      <c r="DJ104" s="79"/>
      <c r="DK104" s="79"/>
      <c r="DL104" s="79"/>
      <c r="DM104" s="79"/>
      <c r="DN104" s="79"/>
      <c r="DO104" s="79"/>
      <c r="DP104" s="79"/>
      <c r="DQ104" s="79"/>
      <c r="DR104" s="79"/>
      <c r="DS104" s="79"/>
      <c r="DT104" s="79"/>
      <c r="DU104" s="79"/>
      <c r="DV104" s="79"/>
      <c r="DW104" s="79"/>
      <c r="DX104" s="79"/>
      <c r="DY104" s="79"/>
      <c r="DZ104" s="79"/>
      <c r="EA104" s="79"/>
      <c r="EB104" s="79"/>
      <c r="EC104" s="79"/>
      <c r="ED104" s="79"/>
      <c r="EE104" s="79"/>
      <c r="EF104" s="79"/>
      <c r="EG104" s="79"/>
      <c r="EH104" s="79"/>
      <c r="EI104" s="79"/>
      <c r="EJ104" s="79"/>
      <c r="EK104" s="79"/>
      <c r="EL104" s="79"/>
      <c r="EM104" s="79"/>
      <c r="EN104" s="79"/>
      <c r="EO104" s="79"/>
      <c r="EP104" s="79"/>
      <c r="EQ104" s="79"/>
      <c r="ER104" s="79"/>
      <c r="ES104" s="79"/>
      <c r="ET104" s="79"/>
      <c r="EU104" s="79"/>
      <c r="EV104" s="79"/>
      <c r="EW104" s="79"/>
      <c r="EX104" s="79"/>
      <c r="EY104" s="79"/>
      <c r="EZ104" s="79"/>
      <c r="FA104" s="79"/>
      <c r="FB104" s="79"/>
      <c r="FC104" s="79"/>
      <c r="FD104" s="79"/>
      <c r="FE104" s="79"/>
      <c r="FF104" s="79"/>
      <c r="FG104" s="79"/>
      <c r="FH104" s="79"/>
      <c r="FI104" s="79"/>
      <c r="FJ104" s="79"/>
      <c r="FK104" s="79"/>
      <c r="FL104" s="79"/>
      <c r="FM104" s="79"/>
      <c r="FN104" s="79"/>
      <c r="FO104" s="79"/>
      <c r="FP104" s="79"/>
      <c r="FQ104" s="79"/>
      <c r="FR104" s="79"/>
      <c r="FS104" s="79"/>
      <c r="FT104" s="79"/>
      <c r="FU104" s="79"/>
      <c r="FV104" s="79"/>
      <c r="FW104" s="79"/>
      <c r="FX104" s="79"/>
      <c r="FY104" s="79"/>
      <c r="FZ104" s="79"/>
      <c r="GA104" s="79"/>
      <c r="GB104" s="79"/>
      <c r="GC104" s="79"/>
      <c r="GD104" s="79"/>
      <c r="GE104" s="79"/>
      <c r="GF104" s="79"/>
      <c r="GG104" s="79"/>
      <c r="GH104" s="79"/>
      <c r="GI104" s="79"/>
      <c r="GJ104" s="79"/>
      <c r="GK104" s="79"/>
      <c r="GL104" s="79"/>
      <c r="GM104" s="79"/>
      <c r="GN104" s="79"/>
      <c r="GO104" s="79"/>
      <c r="GP104" s="79"/>
      <c r="GQ104" s="79"/>
      <c r="GR104" s="79"/>
      <c r="GS104" s="79"/>
      <c r="GT104" s="79"/>
      <c r="GU104" s="79"/>
      <c r="GV104" s="79"/>
      <c r="GW104" s="79"/>
      <c r="GX104" s="79"/>
      <c r="GY104" s="79"/>
      <c r="GZ104" s="79"/>
      <c r="HA104" s="79"/>
      <c r="HB104" s="79"/>
      <c r="HC104" s="79"/>
      <c r="HD104" s="79"/>
      <c r="HE104" s="79"/>
      <c r="HF104" s="79"/>
      <c r="HG104" s="79"/>
      <c r="HH104" s="79"/>
      <c r="HI104" s="79"/>
      <c r="HJ104" s="79"/>
      <c r="HK104" s="79"/>
      <c r="HL104" s="79"/>
      <c r="HM104" s="79"/>
      <c r="HN104" s="79"/>
      <c r="HO104" s="79"/>
      <c r="HP104" s="79"/>
      <c r="HQ104" s="79"/>
      <c r="HR104" s="79"/>
      <c r="HS104" s="79"/>
      <c r="HT104" s="79"/>
      <c r="HU104" s="79"/>
      <c r="HV104" s="79"/>
      <c r="HW104" s="79"/>
      <c r="HX104" s="79"/>
      <c r="HY104" s="79"/>
      <c r="HZ104" s="79"/>
      <c r="IA104" s="79"/>
      <c r="IB104" s="79"/>
      <c r="IC104" s="79"/>
      <c r="ID104" s="79"/>
      <c r="IE104" s="79"/>
      <c r="IF104" s="79"/>
      <c r="IG104" s="79"/>
      <c r="IH104" s="79"/>
      <c r="II104" s="79"/>
      <c r="IJ104" s="79"/>
      <c r="IK104" s="79"/>
      <c r="IL104" s="79"/>
      <c r="IM104" s="79"/>
      <c r="IN104" s="79"/>
      <c r="IO104" s="79"/>
      <c r="IP104" s="79"/>
      <c r="IQ104" s="79"/>
      <c r="IR104" s="79"/>
      <c r="IS104" s="79"/>
      <c r="IT104" s="79"/>
      <c r="IU104" s="79"/>
      <c r="IV104" s="79"/>
    </row>
    <row r="105" spans="1:256" s="2" customFormat="1" ht="63" hidden="1" x14ac:dyDescent="0.3">
      <c r="A105" s="103" t="s">
        <v>103</v>
      </c>
      <c r="B105" s="92">
        <v>41051400</v>
      </c>
      <c r="C105" s="73">
        <v>930.3</v>
      </c>
      <c r="D105" s="93"/>
      <c r="E105" s="16"/>
      <c r="F105" s="17"/>
      <c r="G105" s="16"/>
      <c r="H105" s="16"/>
      <c r="I105" s="16"/>
      <c r="J105" s="16"/>
      <c r="K105" s="18"/>
      <c r="L105" s="18">
        <f>G105-F105</f>
        <v>0</v>
      </c>
      <c r="M105" s="18"/>
      <c r="N105" s="18">
        <f>G105-D105</f>
        <v>0</v>
      </c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9"/>
      <c r="AE105" s="79"/>
      <c r="AF105" s="79"/>
      <c r="AG105" s="79"/>
      <c r="AH105" s="79"/>
      <c r="AI105" s="79"/>
      <c r="AJ105" s="79"/>
      <c r="AK105" s="79"/>
      <c r="AL105" s="79"/>
      <c r="AM105" s="79"/>
      <c r="AN105" s="79"/>
      <c r="AO105" s="79"/>
      <c r="AP105" s="79"/>
      <c r="AQ105" s="79"/>
      <c r="AR105" s="79"/>
      <c r="AS105" s="79"/>
      <c r="AT105" s="79"/>
      <c r="AU105" s="79"/>
      <c r="AV105" s="79"/>
      <c r="AW105" s="79"/>
      <c r="AX105" s="79"/>
      <c r="AY105" s="79"/>
      <c r="AZ105" s="79"/>
      <c r="BA105" s="79"/>
      <c r="BB105" s="79"/>
      <c r="BC105" s="79"/>
      <c r="BD105" s="79"/>
      <c r="BE105" s="79"/>
      <c r="BF105" s="79"/>
      <c r="BG105" s="79"/>
      <c r="BH105" s="79"/>
      <c r="BI105" s="79"/>
      <c r="BJ105" s="79"/>
      <c r="BK105" s="79"/>
      <c r="BL105" s="79"/>
      <c r="BM105" s="79"/>
      <c r="BN105" s="79"/>
      <c r="BO105" s="79"/>
      <c r="BP105" s="79"/>
      <c r="BQ105" s="79"/>
      <c r="BR105" s="79"/>
      <c r="BS105" s="79"/>
      <c r="BT105" s="79"/>
      <c r="BU105" s="79"/>
      <c r="BV105" s="79"/>
      <c r="BW105" s="79"/>
      <c r="BX105" s="79"/>
      <c r="BY105" s="79"/>
      <c r="BZ105" s="79"/>
      <c r="CA105" s="79"/>
      <c r="CB105" s="79"/>
      <c r="CC105" s="79"/>
      <c r="CD105" s="79"/>
      <c r="CE105" s="79"/>
      <c r="CF105" s="79"/>
      <c r="CG105" s="79"/>
      <c r="CH105" s="79"/>
      <c r="CI105" s="79"/>
      <c r="CJ105" s="79"/>
      <c r="CK105" s="79"/>
      <c r="CL105" s="79"/>
      <c r="CM105" s="79"/>
      <c r="CN105" s="79"/>
      <c r="CO105" s="79"/>
      <c r="CP105" s="79"/>
      <c r="CQ105" s="79"/>
      <c r="CR105" s="79"/>
      <c r="CS105" s="79"/>
      <c r="CT105" s="79"/>
      <c r="CU105" s="79"/>
      <c r="CV105" s="79"/>
      <c r="CW105" s="79"/>
      <c r="CX105" s="79"/>
      <c r="CY105" s="79"/>
      <c r="CZ105" s="79"/>
      <c r="DA105" s="79"/>
      <c r="DB105" s="79"/>
      <c r="DC105" s="79"/>
      <c r="DD105" s="79"/>
      <c r="DE105" s="79"/>
      <c r="DF105" s="79"/>
      <c r="DG105" s="79"/>
      <c r="DH105" s="79"/>
      <c r="DI105" s="79"/>
      <c r="DJ105" s="79"/>
      <c r="DK105" s="79"/>
      <c r="DL105" s="79"/>
      <c r="DM105" s="79"/>
      <c r="DN105" s="79"/>
      <c r="DO105" s="79"/>
      <c r="DP105" s="79"/>
      <c r="DQ105" s="79"/>
      <c r="DR105" s="79"/>
      <c r="DS105" s="79"/>
      <c r="DT105" s="79"/>
      <c r="DU105" s="79"/>
      <c r="DV105" s="79"/>
      <c r="DW105" s="79"/>
      <c r="DX105" s="79"/>
      <c r="DY105" s="79"/>
      <c r="DZ105" s="79"/>
      <c r="EA105" s="79"/>
      <c r="EB105" s="79"/>
      <c r="EC105" s="79"/>
      <c r="ED105" s="79"/>
      <c r="EE105" s="79"/>
      <c r="EF105" s="79"/>
      <c r="EG105" s="79"/>
      <c r="EH105" s="79"/>
      <c r="EI105" s="79"/>
      <c r="EJ105" s="79"/>
      <c r="EK105" s="79"/>
      <c r="EL105" s="79"/>
      <c r="EM105" s="79"/>
      <c r="EN105" s="79"/>
      <c r="EO105" s="79"/>
      <c r="EP105" s="79"/>
      <c r="EQ105" s="79"/>
      <c r="ER105" s="79"/>
      <c r="ES105" s="79"/>
      <c r="ET105" s="79"/>
      <c r="EU105" s="79"/>
      <c r="EV105" s="79"/>
      <c r="EW105" s="79"/>
      <c r="EX105" s="79"/>
      <c r="EY105" s="79"/>
      <c r="EZ105" s="79"/>
      <c r="FA105" s="79"/>
      <c r="FB105" s="79"/>
      <c r="FC105" s="79"/>
      <c r="FD105" s="79"/>
      <c r="FE105" s="79"/>
      <c r="FF105" s="79"/>
      <c r="FG105" s="79"/>
      <c r="FH105" s="79"/>
      <c r="FI105" s="79"/>
      <c r="FJ105" s="79"/>
      <c r="FK105" s="79"/>
      <c r="FL105" s="79"/>
      <c r="FM105" s="79"/>
      <c r="FN105" s="79"/>
      <c r="FO105" s="79"/>
      <c r="FP105" s="79"/>
      <c r="FQ105" s="79"/>
      <c r="FR105" s="79"/>
      <c r="FS105" s="79"/>
      <c r="FT105" s="79"/>
      <c r="FU105" s="79"/>
      <c r="FV105" s="79"/>
      <c r="FW105" s="79"/>
      <c r="FX105" s="79"/>
      <c r="FY105" s="79"/>
      <c r="FZ105" s="79"/>
      <c r="GA105" s="79"/>
      <c r="GB105" s="79"/>
      <c r="GC105" s="79"/>
      <c r="GD105" s="79"/>
      <c r="GE105" s="79"/>
      <c r="GF105" s="79"/>
      <c r="GG105" s="79"/>
      <c r="GH105" s="79"/>
      <c r="GI105" s="79"/>
      <c r="GJ105" s="79"/>
      <c r="GK105" s="79"/>
      <c r="GL105" s="79"/>
      <c r="GM105" s="79"/>
      <c r="GN105" s="79"/>
      <c r="GO105" s="79"/>
      <c r="GP105" s="79"/>
      <c r="GQ105" s="79"/>
      <c r="GR105" s="79"/>
      <c r="GS105" s="79"/>
      <c r="GT105" s="79"/>
      <c r="GU105" s="79"/>
      <c r="GV105" s="79"/>
      <c r="GW105" s="79"/>
      <c r="GX105" s="79"/>
      <c r="GY105" s="79"/>
      <c r="GZ105" s="79"/>
      <c r="HA105" s="79"/>
      <c r="HB105" s="79"/>
      <c r="HC105" s="79"/>
      <c r="HD105" s="79"/>
      <c r="HE105" s="79"/>
      <c r="HF105" s="79"/>
      <c r="HG105" s="79"/>
      <c r="HH105" s="79"/>
      <c r="HI105" s="79"/>
      <c r="HJ105" s="79"/>
      <c r="HK105" s="79"/>
      <c r="HL105" s="79"/>
      <c r="HM105" s="79"/>
      <c r="HN105" s="79"/>
      <c r="HO105" s="79"/>
      <c r="HP105" s="79"/>
      <c r="HQ105" s="79"/>
      <c r="HR105" s="79"/>
      <c r="HS105" s="79"/>
      <c r="HT105" s="79"/>
      <c r="HU105" s="79"/>
      <c r="HV105" s="79"/>
      <c r="HW105" s="79"/>
      <c r="HX105" s="79"/>
      <c r="HY105" s="79"/>
      <c r="HZ105" s="79"/>
      <c r="IA105" s="79"/>
      <c r="IB105" s="79"/>
      <c r="IC105" s="79"/>
      <c r="ID105" s="79"/>
      <c r="IE105" s="79"/>
      <c r="IF105" s="79"/>
      <c r="IG105" s="79"/>
      <c r="IH105" s="79"/>
      <c r="II105" s="79"/>
      <c r="IJ105" s="79"/>
      <c r="IK105" s="79"/>
      <c r="IL105" s="79"/>
      <c r="IM105" s="79"/>
      <c r="IN105" s="79"/>
      <c r="IO105" s="79"/>
      <c r="IP105" s="79"/>
      <c r="IQ105" s="79"/>
      <c r="IR105" s="79"/>
      <c r="IS105" s="79"/>
      <c r="IT105" s="79"/>
      <c r="IU105" s="79"/>
      <c r="IV105" s="79"/>
    </row>
    <row r="106" spans="1:256" ht="47.25" x14ac:dyDescent="0.3">
      <c r="A106" s="102" t="s">
        <v>104</v>
      </c>
      <c r="B106" s="104">
        <v>41051500</v>
      </c>
      <c r="C106" s="105">
        <v>8348.5</v>
      </c>
      <c r="D106" s="16">
        <v>2523.1999999999998</v>
      </c>
      <c r="E106" s="16">
        <v>1810.9</v>
      </c>
      <c r="F106" s="59">
        <v>1810.9</v>
      </c>
      <c r="G106" s="16">
        <f>[1]Квітень!$BR$136/1000</f>
        <v>1810.9</v>
      </c>
      <c r="H106" s="16"/>
      <c r="I106" s="16"/>
      <c r="J106" s="16"/>
      <c r="K106" s="18">
        <f>G106/F106*100</f>
        <v>100</v>
      </c>
      <c r="L106" s="18">
        <f>G106-F106</f>
        <v>0</v>
      </c>
      <c r="M106" s="18">
        <f>G106/E106*100</f>
        <v>100</v>
      </c>
      <c r="N106" s="18">
        <f>G106-D106</f>
        <v>-712.29999999999973</v>
      </c>
    </row>
    <row r="107" spans="1:256" s="2" customFormat="1" ht="63.75" x14ac:dyDescent="0.3">
      <c r="A107" s="96" t="s">
        <v>105</v>
      </c>
      <c r="B107" s="92">
        <v>41052000</v>
      </c>
      <c r="C107" s="10">
        <v>1948.5</v>
      </c>
      <c r="D107" s="93">
        <v>1948.5</v>
      </c>
      <c r="E107" s="20"/>
      <c r="F107" s="17"/>
      <c r="G107" s="93"/>
      <c r="H107" s="93"/>
      <c r="I107" s="93"/>
      <c r="J107" s="93"/>
      <c r="K107" s="18"/>
      <c r="L107" s="18">
        <f>G107-F107</f>
        <v>0</v>
      </c>
      <c r="M107" s="18"/>
      <c r="N107" s="18">
        <f>G107-D107</f>
        <v>-1948.5</v>
      </c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56" s="2" customFormat="1" ht="79.5" hidden="1" x14ac:dyDescent="0.3">
      <c r="A108" s="96" t="s">
        <v>116</v>
      </c>
      <c r="B108" s="92">
        <v>41052200</v>
      </c>
      <c r="C108" s="10">
        <v>3000</v>
      </c>
      <c r="D108" s="93"/>
      <c r="E108" s="20"/>
      <c r="F108" s="17"/>
      <c r="G108" s="93"/>
      <c r="H108" s="93"/>
      <c r="I108" s="93"/>
      <c r="J108" s="93"/>
      <c r="K108" s="18"/>
      <c r="L108" s="18">
        <f>G108-F108</f>
        <v>0</v>
      </c>
      <c r="M108" s="18"/>
      <c r="N108" s="18">
        <f>G108-D108</f>
        <v>0</v>
      </c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56" s="2" customFormat="1" ht="63.75" hidden="1" x14ac:dyDescent="0.3">
      <c r="A109" s="96" t="s">
        <v>117</v>
      </c>
      <c r="B109" s="92">
        <v>41052300</v>
      </c>
      <c r="C109" s="10">
        <v>300</v>
      </c>
      <c r="D109" s="93"/>
      <c r="E109" s="20"/>
      <c r="F109" s="17"/>
      <c r="G109" s="93"/>
      <c r="H109" s="93"/>
      <c r="I109" s="93"/>
      <c r="J109" s="93"/>
      <c r="K109" s="18"/>
      <c r="L109" s="18">
        <f>G109-F109</f>
        <v>0</v>
      </c>
      <c r="M109" s="18"/>
      <c r="N109" s="18">
        <f>G109-D109</f>
        <v>0</v>
      </c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56" s="2" customFormat="1" ht="95.25" x14ac:dyDescent="0.3">
      <c r="A110" s="96" t="s">
        <v>118</v>
      </c>
      <c r="B110" s="92">
        <v>41054000</v>
      </c>
      <c r="C110" s="10"/>
      <c r="D110" s="93"/>
      <c r="E110" s="20">
        <v>500</v>
      </c>
      <c r="F110" s="17">
        <v>500</v>
      </c>
      <c r="G110" s="93">
        <f>[1]Квітень!$BR$142/1000</f>
        <v>500</v>
      </c>
      <c r="H110" s="93"/>
      <c r="I110" s="93"/>
      <c r="J110" s="93"/>
      <c r="K110" s="18"/>
      <c r="L110" s="18">
        <f>G110-F110</f>
        <v>0</v>
      </c>
      <c r="M110" s="18"/>
      <c r="N110" s="18">
        <f>G110-D110</f>
        <v>500</v>
      </c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56" s="2" customFormat="1" ht="63.75" x14ac:dyDescent="0.3">
      <c r="A111" s="96" t="s">
        <v>134</v>
      </c>
      <c r="B111" s="92">
        <v>41055000</v>
      </c>
      <c r="C111" s="10"/>
      <c r="D111" s="93"/>
      <c r="E111" s="20">
        <f>2220.4+1400</f>
        <v>3620.4</v>
      </c>
      <c r="F111" s="17">
        <f>740.2+1400</f>
        <v>2140.1999999999998</v>
      </c>
      <c r="G111" s="93">
        <f>[1]Квітень!$BR$148/1000</f>
        <v>2140.1999999999998</v>
      </c>
      <c r="H111" s="93"/>
      <c r="I111" s="93"/>
      <c r="J111" s="93"/>
      <c r="K111" s="18"/>
      <c r="L111" s="18"/>
      <c r="M111" s="18"/>
      <c r="N111" s="18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56" s="2" customFormat="1" ht="31.5" x14ac:dyDescent="0.3">
      <c r="A112" s="80" t="s">
        <v>106</v>
      </c>
      <c r="B112" s="87">
        <v>41053900</v>
      </c>
      <c r="C112" s="32">
        <v>7193.8</v>
      </c>
      <c r="D112" s="85">
        <v>3034.027</v>
      </c>
      <c r="E112" s="85">
        <f>1481.5+35</f>
        <v>1516.5</v>
      </c>
      <c r="F112" s="18">
        <v>646.49599999999998</v>
      </c>
      <c r="G112" s="85">
        <f>[1]Квітень!$BR$141/1000</f>
        <v>319.09068000000002</v>
      </c>
      <c r="H112" s="85"/>
      <c r="I112" s="85"/>
      <c r="J112" s="85"/>
      <c r="K112" s="18">
        <f>G112/F112*100</f>
        <v>49.356945750631098</v>
      </c>
      <c r="L112" s="18">
        <f>G112-F112</f>
        <v>-327.40531999999996</v>
      </c>
      <c r="M112" s="18">
        <f>G112/E112*100</f>
        <v>21.04125816023739</v>
      </c>
      <c r="N112" s="18">
        <f>G112-D112</f>
        <v>-2714.9363199999998</v>
      </c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9"/>
      <c r="AE112" s="79"/>
      <c r="AF112" s="79"/>
      <c r="AG112" s="79"/>
      <c r="AH112" s="79"/>
      <c r="AI112" s="79"/>
      <c r="AJ112" s="79"/>
      <c r="AK112" s="79"/>
      <c r="AL112" s="79"/>
      <c r="AM112" s="79"/>
      <c r="AN112" s="79"/>
      <c r="AO112" s="79"/>
      <c r="AP112" s="79"/>
      <c r="AQ112" s="79"/>
      <c r="AR112" s="79"/>
      <c r="AS112" s="79"/>
      <c r="AT112" s="79"/>
      <c r="AU112" s="79"/>
      <c r="AV112" s="79"/>
      <c r="AW112" s="79"/>
      <c r="AX112" s="79"/>
      <c r="AY112" s="79"/>
      <c r="AZ112" s="79"/>
      <c r="BA112" s="79"/>
      <c r="BB112" s="79"/>
      <c r="BC112" s="79"/>
      <c r="BD112" s="79"/>
      <c r="BE112" s="79"/>
      <c r="BF112" s="79"/>
      <c r="BG112" s="79"/>
      <c r="BH112" s="79"/>
      <c r="BI112" s="79"/>
      <c r="BJ112" s="79"/>
      <c r="BK112" s="79"/>
      <c r="BL112" s="79"/>
      <c r="BM112" s="79"/>
      <c r="BN112" s="79"/>
      <c r="BO112" s="79"/>
      <c r="BP112" s="79"/>
      <c r="BQ112" s="79"/>
      <c r="BR112" s="79"/>
      <c r="BS112" s="79"/>
      <c r="BT112" s="79"/>
      <c r="BU112" s="79"/>
      <c r="BV112" s="79"/>
      <c r="BW112" s="79"/>
      <c r="BX112" s="79"/>
      <c r="BY112" s="79"/>
      <c r="BZ112" s="79"/>
      <c r="CA112" s="79"/>
      <c r="CB112" s="79"/>
      <c r="CC112" s="79"/>
      <c r="CD112" s="79"/>
      <c r="CE112" s="79"/>
      <c r="CF112" s="79"/>
      <c r="CG112" s="79"/>
      <c r="CH112" s="79"/>
      <c r="CI112" s="79"/>
      <c r="CJ112" s="79"/>
      <c r="CK112" s="79"/>
      <c r="CL112" s="79"/>
      <c r="CM112" s="79"/>
      <c r="CN112" s="79"/>
      <c r="CO112" s="79"/>
      <c r="CP112" s="79"/>
      <c r="CQ112" s="79"/>
      <c r="CR112" s="79"/>
      <c r="CS112" s="79"/>
      <c r="CT112" s="79"/>
      <c r="CU112" s="79"/>
      <c r="CV112" s="79"/>
      <c r="CW112" s="79"/>
      <c r="CX112" s="79"/>
      <c r="CY112" s="79"/>
      <c r="CZ112" s="79"/>
      <c r="DA112" s="79"/>
      <c r="DB112" s="79"/>
      <c r="DC112" s="79"/>
      <c r="DD112" s="79"/>
      <c r="DE112" s="79"/>
      <c r="DF112" s="79"/>
      <c r="DG112" s="79"/>
      <c r="DH112" s="79"/>
      <c r="DI112" s="79"/>
      <c r="DJ112" s="79"/>
      <c r="DK112" s="79"/>
      <c r="DL112" s="79"/>
      <c r="DM112" s="79"/>
      <c r="DN112" s="79"/>
      <c r="DO112" s="79"/>
      <c r="DP112" s="79"/>
      <c r="DQ112" s="79"/>
      <c r="DR112" s="79"/>
      <c r="DS112" s="79"/>
      <c r="DT112" s="79"/>
      <c r="DU112" s="79"/>
      <c r="DV112" s="79"/>
      <c r="DW112" s="79"/>
      <c r="DX112" s="79"/>
      <c r="DY112" s="79"/>
      <c r="DZ112" s="79"/>
      <c r="EA112" s="79"/>
      <c r="EB112" s="79"/>
      <c r="EC112" s="79"/>
      <c r="ED112" s="79"/>
      <c r="EE112" s="79"/>
      <c r="EF112" s="79"/>
      <c r="EG112" s="79"/>
      <c r="EH112" s="79"/>
      <c r="EI112" s="79"/>
      <c r="EJ112" s="79"/>
      <c r="EK112" s="79"/>
      <c r="EL112" s="79"/>
      <c r="EM112" s="79"/>
      <c r="EN112" s="79"/>
      <c r="EO112" s="79"/>
      <c r="EP112" s="79"/>
      <c r="EQ112" s="79"/>
      <c r="ER112" s="79"/>
      <c r="ES112" s="79"/>
      <c r="ET112" s="79"/>
      <c r="EU112" s="79"/>
      <c r="EV112" s="79"/>
      <c r="EW112" s="79"/>
      <c r="EX112" s="79"/>
      <c r="EY112" s="79"/>
      <c r="EZ112" s="79"/>
      <c r="FA112" s="79"/>
      <c r="FB112" s="79"/>
      <c r="FC112" s="79"/>
      <c r="FD112" s="79"/>
      <c r="FE112" s="79"/>
      <c r="FF112" s="79"/>
      <c r="FG112" s="79"/>
      <c r="FH112" s="79"/>
      <c r="FI112" s="79"/>
      <c r="FJ112" s="79"/>
      <c r="FK112" s="79"/>
      <c r="FL112" s="79"/>
      <c r="FM112" s="79"/>
      <c r="FN112" s="79"/>
      <c r="FO112" s="79"/>
      <c r="FP112" s="79"/>
      <c r="FQ112" s="79"/>
      <c r="FR112" s="79"/>
      <c r="FS112" s="79"/>
      <c r="FT112" s="79"/>
      <c r="FU112" s="79"/>
      <c r="FV112" s="79"/>
      <c r="FW112" s="79"/>
      <c r="FX112" s="79"/>
      <c r="FY112" s="79"/>
      <c r="FZ112" s="79"/>
      <c r="GA112" s="79"/>
      <c r="GB112" s="79"/>
      <c r="GC112" s="79"/>
      <c r="GD112" s="79"/>
      <c r="GE112" s="79"/>
      <c r="GF112" s="79"/>
      <c r="GG112" s="79"/>
      <c r="GH112" s="79"/>
      <c r="GI112" s="79"/>
      <c r="GJ112" s="79"/>
      <c r="GK112" s="79"/>
      <c r="GL112" s="79"/>
      <c r="GM112" s="79"/>
      <c r="GN112" s="79"/>
      <c r="GO112" s="79"/>
      <c r="GP112" s="79"/>
      <c r="GQ112" s="79"/>
      <c r="GR112" s="79"/>
      <c r="GS112" s="79"/>
      <c r="GT112" s="79"/>
      <c r="GU112" s="79"/>
      <c r="GV112" s="79"/>
      <c r="GW112" s="79"/>
      <c r="GX112" s="79"/>
      <c r="GY112" s="79"/>
      <c r="GZ112" s="79"/>
      <c r="HA112" s="79"/>
      <c r="HB112" s="79"/>
      <c r="HC112" s="79"/>
      <c r="HD112" s="79"/>
      <c r="HE112" s="79"/>
      <c r="HF112" s="79"/>
      <c r="HG112" s="79"/>
      <c r="HH112" s="79"/>
      <c r="HI112" s="79"/>
      <c r="HJ112" s="79"/>
      <c r="HK112" s="79"/>
      <c r="HL112" s="79"/>
      <c r="HM112" s="79"/>
      <c r="HN112" s="79"/>
      <c r="HO112" s="79"/>
      <c r="HP112" s="79"/>
      <c r="HQ112" s="79"/>
      <c r="HR112" s="79"/>
      <c r="HS112" s="79"/>
      <c r="HT112" s="79"/>
      <c r="HU112" s="79"/>
      <c r="HV112" s="79"/>
      <c r="HW112" s="79"/>
      <c r="HX112" s="79"/>
      <c r="HY112" s="79"/>
      <c r="HZ112" s="79"/>
      <c r="IA112" s="79"/>
      <c r="IB112" s="79"/>
      <c r="IC112" s="79"/>
      <c r="ID112" s="79"/>
      <c r="IE112" s="79"/>
      <c r="IF112" s="79"/>
      <c r="IG112" s="79"/>
      <c r="IH112" s="79"/>
      <c r="II112" s="79"/>
      <c r="IJ112" s="79"/>
      <c r="IK112" s="79"/>
      <c r="IL112" s="79"/>
      <c r="IM112" s="79"/>
      <c r="IN112" s="79"/>
      <c r="IO112" s="79"/>
      <c r="IP112" s="79"/>
      <c r="IQ112" s="79"/>
      <c r="IR112" s="79"/>
      <c r="IS112" s="79"/>
      <c r="IT112" s="79"/>
      <c r="IU112" s="79"/>
      <c r="IV112" s="79"/>
    </row>
    <row r="113" spans="1:256" s="2" customFormat="1" x14ac:dyDescent="0.3">
      <c r="A113" s="80" t="s">
        <v>107</v>
      </c>
      <c r="B113" s="87">
        <v>41000000</v>
      </c>
      <c r="C113" s="32">
        <f>C115+C119</f>
        <v>16505.3</v>
      </c>
      <c r="D113" s="32">
        <f>D115+D119</f>
        <v>3000</v>
      </c>
      <c r="E113" s="32">
        <f>E115+E119</f>
        <v>10702.25957</v>
      </c>
      <c r="F113" s="32">
        <f>F115+F119</f>
        <v>8402.2595700000002</v>
      </c>
      <c r="G113" s="32">
        <f>G115+G119</f>
        <v>3564.2725700000001</v>
      </c>
      <c r="H113" s="32"/>
      <c r="I113" s="32"/>
      <c r="J113" s="32"/>
      <c r="K113" s="18">
        <f>G113/F113*100</f>
        <v>42.420405371980195</v>
      </c>
      <c r="L113" s="18">
        <f>G113-F113</f>
        <v>-4837.9870000000001</v>
      </c>
      <c r="M113" s="18">
        <f>G113/E113*100</f>
        <v>33.303925649413117</v>
      </c>
      <c r="N113" s="18">
        <f>G113-D113</f>
        <v>564.27257000000009</v>
      </c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56" s="2" customFormat="1" x14ac:dyDescent="0.3">
      <c r="A114" s="106" t="s">
        <v>85</v>
      </c>
      <c r="B114" s="87"/>
      <c r="C114" s="32"/>
      <c r="D114" s="16"/>
      <c r="E114" s="16"/>
      <c r="F114" s="17"/>
      <c r="G114" s="16"/>
      <c r="H114" s="16"/>
      <c r="I114" s="16"/>
      <c r="J114" s="16"/>
      <c r="K114" s="18"/>
      <c r="L114" s="18"/>
      <c r="M114" s="18"/>
      <c r="N114" s="18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56" s="2" customFormat="1" x14ac:dyDescent="0.3">
      <c r="A115" s="107" t="s">
        <v>86</v>
      </c>
      <c r="B115" s="87">
        <v>41030000</v>
      </c>
      <c r="C115" s="32">
        <f>C116+C118</f>
        <v>0</v>
      </c>
      <c r="D115" s="32">
        <v>0</v>
      </c>
      <c r="E115" s="32">
        <f>E116+E118</f>
        <v>0</v>
      </c>
      <c r="F115" s="32">
        <f>F116+F118</f>
        <v>0</v>
      </c>
      <c r="G115" s="32">
        <f>G116+G118</f>
        <v>0</v>
      </c>
      <c r="H115" s="32"/>
      <c r="I115" s="32"/>
      <c r="J115" s="32"/>
      <c r="K115" s="18"/>
      <c r="L115" s="18">
        <f>G115-F115</f>
        <v>0</v>
      </c>
      <c r="M115" s="18"/>
      <c r="N115" s="18">
        <f>G115-D115</f>
        <v>0</v>
      </c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81"/>
      <c r="AE115" s="81"/>
      <c r="AF115" s="81"/>
      <c r="AG115" s="81"/>
      <c r="AH115" s="81"/>
      <c r="AI115" s="81"/>
      <c r="AJ115" s="81"/>
      <c r="AK115" s="81"/>
      <c r="AL115" s="81"/>
      <c r="AM115" s="81"/>
      <c r="AN115" s="81"/>
      <c r="AO115" s="81"/>
      <c r="AP115" s="81"/>
      <c r="AQ115" s="81"/>
      <c r="AR115" s="81"/>
      <c r="AS115" s="81"/>
      <c r="AT115" s="81"/>
      <c r="AU115" s="81"/>
      <c r="AV115" s="81"/>
      <c r="AW115" s="81"/>
      <c r="AX115" s="81"/>
      <c r="AY115" s="81"/>
      <c r="AZ115" s="81"/>
      <c r="BA115" s="81"/>
      <c r="BB115" s="81"/>
      <c r="BC115" s="81"/>
      <c r="BD115" s="81"/>
      <c r="BE115" s="81"/>
      <c r="BF115" s="81"/>
      <c r="BG115" s="81"/>
      <c r="BH115" s="81"/>
      <c r="BI115" s="81"/>
      <c r="BJ115" s="81"/>
      <c r="BK115" s="81"/>
      <c r="BL115" s="81"/>
      <c r="BM115" s="81"/>
      <c r="BN115" s="81"/>
      <c r="BO115" s="81"/>
      <c r="BP115" s="81"/>
      <c r="BQ115" s="81"/>
      <c r="BR115" s="81"/>
      <c r="BS115" s="81"/>
      <c r="BT115" s="81"/>
      <c r="BU115" s="81"/>
      <c r="BV115" s="81"/>
      <c r="BW115" s="81"/>
      <c r="BX115" s="81"/>
      <c r="BY115" s="81"/>
      <c r="BZ115" s="81"/>
      <c r="CA115" s="81"/>
      <c r="CB115" s="81"/>
      <c r="CC115" s="81"/>
      <c r="CD115" s="81"/>
      <c r="CE115" s="81"/>
      <c r="CF115" s="81"/>
      <c r="CG115" s="81"/>
      <c r="CH115" s="81"/>
      <c r="CI115" s="81"/>
      <c r="CJ115" s="81"/>
      <c r="CK115" s="81"/>
      <c r="CL115" s="81"/>
      <c r="CM115" s="81"/>
      <c r="CN115" s="81"/>
      <c r="CO115" s="81"/>
      <c r="CP115" s="81"/>
      <c r="CQ115" s="81"/>
      <c r="CR115" s="81"/>
      <c r="CS115" s="81"/>
      <c r="CT115" s="81"/>
      <c r="CU115" s="81"/>
      <c r="CV115" s="81"/>
      <c r="CW115" s="81"/>
      <c r="CX115" s="81"/>
      <c r="CY115" s="81"/>
      <c r="CZ115" s="81"/>
      <c r="DA115" s="81"/>
      <c r="DB115" s="81"/>
      <c r="DC115" s="81"/>
      <c r="DD115" s="81"/>
      <c r="DE115" s="81"/>
      <c r="DF115" s="81"/>
      <c r="DG115" s="81"/>
      <c r="DH115" s="81"/>
      <c r="DI115" s="81"/>
      <c r="DJ115" s="81"/>
      <c r="DK115" s="81"/>
      <c r="DL115" s="81"/>
      <c r="DM115" s="81"/>
      <c r="DN115" s="81"/>
      <c r="DO115" s="81"/>
      <c r="DP115" s="81"/>
      <c r="DQ115" s="81"/>
      <c r="DR115" s="81"/>
      <c r="DS115" s="81"/>
      <c r="DT115" s="81"/>
      <c r="DU115" s="81"/>
      <c r="DV115" s="81"/>
      <c r="DW115" s="81"/>
      <c r="DX115" s="81"/>
      <c r="DY115" s="81"/>
      <c r="DZ115" s="81"/>
      <c r="EA115" s="81"/>
      <c r="EB115" s="81"/>
      <c r="EC115" s="81"/>
      <c r="ED115" s="81"/>
      <c r="EE115" s="81"/>
      <c r="EF115" s="81"/>
      <c r="EG115" s="81"/>
      <c r="EH115" s="81"/>
      <c r="EI115" s="81"/>
      <c r="EJ115" s="81"/>
      <c r="EK115" s="81"/>
      <c r="EL115" s="81"/>
      <c r="EM115" s="81"/>
      <c r="EN115" s="81"/>
      <c r="EO115" s="81"/>
      <c r="EP115" s="81"/>
      <c r="EQ115" s="81"/>
      <c r="ER115" s="81"/>
      <c r="ES115" s="81"/>
      <c r="ET115" s="81"/>
      <c r="EU115" s="81"/>
      <c r="EV115" s="81"/>
      <c r="EW115" s="81"/>
      <c r="EX115" s="81"/>
      <c r="EY115" s="81"/>
      <c r="EZ115" s="81"/>
      <c r="FA115" s="81"/>
      <c r="FB115" s="81"/>
      <c r="FC115" s="81"/>
      <c r="FD115" s="81"/>
      <c r="FE115" s="81"/>
      <c r="FF115" s="81"/>
      <c r="FG115" s="81"/>
      <c r="FH115" s="81"/>
      <c r="FI115" s="81"/>
      <c r="FJ115" s="81"/>
      <c r="FK115" s="81"/>
      <c r="FL115" s="81"/>
      <c r="FM115" s="81"/>
      <c r="FN115" s="81"/>
      <c r="FO115" s="81"/>
      <c r="FP115" s="81"/>
      <c r="FQ115" s="81"/>
      <c r="FR115" s="81"/>
      <c r="FS115" s="81"/>
      <c r="FT115" s="81"/>
      <c r="FU115" s="81"/>
      <c r="FV115" s="81"/>
      <c r="FW115" s="81"/>
      <c r="FX115" s="81"/>
      <c r="FY115" s="81"/>
      <c r="FZ115" s="81"/>
      <c r="GA115" s="81"/>
      <c r="GB115" s="81"/>
      <c r="GC115" s="81"/>
      <c r="GD115" s="81"/>
      <c r="GE115" s="81"/>
      <c r="GF115" s="81"/>
      <c r="GG115" s="81"/>
      <c r="GH115" s="81"/>
      <c r="GI115" s="81"/>
      <c r="GJ115" s="81"/>
      <c r="GK115" s="81"/>
      <c r="GL115" s="81"/>
      <c r="GM115" s="81"/>
      <c r="GN115" s="81"/>
      <c r="GO115" s="81"/>
      <c r="GP115" s="81"/>
      <c r="GQ115" s="81"/>
      <c r="GR115" s="81"/>
      <c r="GS115" s="81"/>
      <c r="GT115" s="81"/>
      <c r="GU115" s="81"/>
      <c r="GV115" s="81"/>
      <c r="GW115" s="81"/>
      <c r="GX115" s="81"/>
      <c r="GY115" s="81"/>
      <c r="GZ115" s="81"/>
      <c r="HA115" s="81"/>
      <c r="HB115" s="81"/>
      <c r="HC115" s="81"/>
      <c r="HD115" s="81"/>
      <c r="HE115" s="81"/>
      <c r="HF115" s="81"/>
      <c r="HG115" s="81"/>
      <c r="HH115" s="81"/>
      <c r="HI115" s="81"/>
      <c r="HJ115" s="81"/>
      <c r="HK115" s="81"/>
      <c r="HL115" s="81"/>
      <c r="HM115" s="81"/>
      <c r="HN115" s="81"/>
      <c r="HO115" s="81"/>
      <c r="HP115" s="81"/>
      <c r="HQ115" s="81"/>
      <c r="HR115" s="81"/>
      <c r="HS115" s="81"/>
      <c r="HT115" s="81"/>
      <c r="HU115" s="81"/>
      <c r="HV115" s="81"/>
      <c r="HW115" s="81"/>
      <c r="HX115" s="81"/>
      <c r="HY115" s="81"/>
      <c r="HZ115" s="81"/>
      <c r="IA115" s="81"/>
      <c r="IB115" s="81"/>
      <c r="IC115" s="81"/>
      <c r="ID115" s="81"/>
      <c r="IE115" s="81"/>
      <c r="IF115" s="81"/>
      <c r="IG115" s="81"/>
      <c r="IH115" s="81"/>
      <c r="II115" s="81"/>
      <c r="IJ115" s="81"/>
      <c r="IK115" s="81"/>
      <c r="IL115" s="81"/>
      <c r="IM115" s="81"/>
      <c r="IN115" s="81"/>
      <c r="IO115" s="81"/>
      <c r="IP115" s="81"/>
      <c r="IQ115" s="81"/>
      <c r="IR115" s="81"/>
      <c r="IS115" s="81"/>
      <c r="IT115" s="81"/>
      <c r="IU115" s="81"/>
      <c r="IV115" s="81"/>
    </row>
    <row r="116" spans="1:256" s="2" customFormat="1" ht="48" hidden="1" x14ac:dyDescent="0.3">
      <c r="A116" s="97" t="s">
        <v>91</v>
      </c>
      <c r="B116" s="7">
        <v>41034500</v>
      </c>
      <c r="C116" s="9"/>
      <c r="D116" s="16"/>
      <c r="E116" s="16"/>
      <c r="F116" s="17"/>
      <c r="G116" s="16"/>
      <c r="H116" s="16"/>
      <c r="I116" s="16"/>
      <c r="J116" s="16"/>
      <c r="K116" s="18" t="e">
        <f>G116/F116*100</f>
        <v>#DIV/0!</v>
      </c>
      <c r="L116" s="18"/>
      <c r="M116" s="18" t="e">
        <f>G116/E116*100</f>
        <v>#DIV/0!</v>
      </c>
      <c r="N116" s="18">
        <f>G116-D116</f>
        <v>0</v>
      </c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56" s="2" customFormat="1" ht="47.25" hidden="1" x14ac:dyDescent="0.3">
      <c r="A117" s="108" t="s">
        <v>108</v>
      </c>
      <c r="B117" s="12">
        <v>41034400</v>
      </c>
      <c r="C117" s="15"/>
      <c r="D117" s="16"/>
      <c r="E117" s="109"/>
      <c r="F117" s="17"/>
      <c r="G117" s="16"/>
      <c r="H117" s="16"/>
      <c r="I117" s="16"/>
      <c r="J117" s="16"/>
      <c r="K117" s="18" t="e">
        <f>G117/F117*100</f>
        <v>#DIV/0!</v>
      </c>
      <c r="L117" s="18"/>
      <c r="M117" s="18" t="e">
        <f>G117/E117*100</f>
        <v>#DIV/0!</v>
      </c>
      <c r="N117" s="18">
        <f>G117-D117</f>
        <v>0</v>
      </c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56" s="2" customFormat="1" ht="126" hidden="1" x14ac:dyDescent="0.3">
      <c r="A118" s="110" t="s">
        <v>109</v>
      </c>
      <c r="B118" s="12">
        <v>41036600</v>
      </c>
      <c r="C118" s="15"/>
      <c r="D118" s="109"/>
      <c r="E118" s="109"/>
      <c r="F118" s="17"/>
      <c r="G118" s="109"/>
      <c r="H118" s="109"/>
      <c r="I118" s="109"/>
      <c r="J118" s="109"/>
      <c r="K118" s="18" t="e">
        <f>G118/F118*100</f>
        <v>#DIV/0!</v>
      </c>
      <c r="L118" s="18"/>
      <c r="M118" s="18" t="e">
        <f>G118/E118*100</f>
        <v>#DIV/0!</v>
      </c>
      <c r="N118" s="18">
        <f>G118-D118</f>
        <v>0</v>
      </c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56" s="81" customFormat="1" ht="31.5" x14ac:dyDescent="0.3">
      <c r="A119" s="98" t="s">
        <v>92</v>
      </c>
      <c r="B119" s="87">
        <v>41050000</v>
      </c>
      <c r="C119" s="111">
        <f>C121+C122+C123</f>
        <v>16505.3</v>
      </c>
      <c r="D119" s="111">
        <f>D120+D121+D123+D122</f>
        <v>3000</v>
      </c>
      <c r="E119" s="111">
        <f>E120+E121+E123+E122</f>
        <v>10702.25957</v>
      </c>
      <c r="F119" s="111">
        <f t="shared" ref="F119:G119" si="19">F120+F121+F123+F122</f>
        <v>8402.2595700000002</v>
      </c>
      <c r="G119" s="111">
        <f t="shared" si="19"/>
        <v>3564.2725700000001</v>
      </c>
      <c r="H119" s="111"/>
      <c r="I119" s="111"/>
      <c r="J119" s="111"/>
      <c r="K119" s="18">
        <f>G119/F119*100</f>
        <v>42.420405371980195</v>
      </c>
      <c r="L119" s="18">
        <f>G119-F119</f>
        <v>-4837.9870000000001</v>
      </c>
      <c r="M119" s="18">
        <f>G119/E119*100</f>
        <v>33.303925649413117</v>
      </c>
      <c r="N119" s="18">
        <f>G119-D119</f>
        <v>564.27257000000009</v>
      </c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</row>
    <row r="120" spans="1:256" s="140" customFormat="1" ht="47.25" x14ac:dyDescent="0.3">
      <c r="A120" s="137" t="s">
        <v>120</v>
      </c>
      <c r="B120" s="138">
        <v>41051600</v>
      </c>
      <c r="C120" s="139"/>
      <c r="D120" s="139"/>
      <c r="E120" s="139">
        <f>462.37257+117.747</f>
        <v>580.11956999999995</v>
      </c>
      <c r="F120" s="139">
        <f>462.37257+117.747</f>
        <v>580.11956999999995</v>
      </c>
      <c r="G120" s="139">
        <f>[1]Квітень!$BR$185/1000</f>
        <v>462.37257</v>
      </c>
      <c r="H120" s="139"/>
      <c r="I120" s="139"/>
      <c r="J120" s="139"/>
      <c r="K120" s="17"/>
      <c r="L120" s="17"/>
      <c r="M120" s="18">
        <f>G120/E120*100</f>
        <v>79.702977439633699</v>
      </c>
      <c r="N120" s="17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</row>
    <row r="121" spans="1:256" s="2" customFormat="1" ht="31.5" x14ac:dyDescent="0.3">
      <c r="A121" s="112" t="s">
        <v>110</v>
      </c>
      <c r="B121" s="12">
        <v>41053600</v>
      </c>
      <c r="C121" s="15">
        <v>6872</v>
      </c>
      <c r="D121" s="109"/>
      <c r="E121" s="109">
        <v>4962.1400000000003</v>
      </c>
      <c r="F121" s="109">
        <v>4962.1400000000003</v>
      </c>
      <c r="G121" s="109">
        <f>[1]Квітень!$BR$186/1000</f>
        <v>1801.9</v>
      </c>
      <c r="H121" s="109"/>
      <c r="I121" s="109"/>
      <c r="J121" s="109"/>
      <c r="K121" s="18">
        <f>G121/F121*100</f>
        <v>36.312961746343305</v>
      </c>
      <c r="L121" s="18">
        <f>G121-F121</f>
        <v>-3160.2400000000002</v>
      </c>
      <c r="M121" s="18">
        <f>G121/E121*100</f>
        <v>36.312961746343305</v>
      </c>
      <c r="N121" s="18">
        <f>G121-D121</f>
        <v>1801.9</v>
      </c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56" s="2" customFormat="1" ht="94.5" hidden="1" x14ac:dyDescent="0.3">
      <c r="A122" s="112" t="s">
        <v>118</v>
      </c>
      <c r="B122" s="12">
        <v>41540000</v>
      </c>
      <c r="C122" s="15">
        <v>495</v>
      </c>
      <c r="D122" s="109"/>
      <c r="E122" s="109"/>
      <c r="F122" s="17"/>
      <c r="G122" s="109"/>
      <c r="H122" s="109"/>
      <c r="I122" s="109"/>
      <c r="J122" s="109"/>
      <c r="K122" s="18"/>
      <c r="L122" s="18">
        <f>G122-F122</f>
        <v>0</v>
      </c>
      <c r="M122" s="18"/>
      <c r="N122" s="18">
        <f>G122-D122</f>
        <v>0</v>
      </c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56" s="2" customFormat="1" ht="32.25" thickBot="1" x14ac:dyDescent="0.35">
      <c r="A123" s="113" t="s">
        <v>111</v>
      </c>
      <c r="B123" s="114">
        <v>41053900</v>
      </c>
      <c r="C123" s="111">
        <v>9138.2999999999993</v>
      </c>
      <c r="D123" s="85">
        <v>3000</v>
      </c>
      <c r="E123" s="115">
        <f>5125+35</f>
        <v>5160</v>
      </c>
      <c r="F123" s="18">
        <v>2860</v>
      </c>
      <c r="G123" s="115">
        <f>[1]Квітень!$BR$184/1000</f>
        <v>1300</v>
      </c>
      <c r="H123" s="115"/>
      <c r="I123" s="115"/>
      <c r="J123" s="115"/>
      <c r="K123" s="18">
        <f>G123/F123*100</f>
        <v>45.454545454545453</v>
      </c>
      <c r="L123" s="18">
        <f>G123-F123</f>
        <v>-1560</v>
      </c>
      <c r="M123" s="18">
        <f>G123/E123*100</f>
        <v>25.193798449612402</v>
      </c>
      <c r="N123" s="18">
        <f>G123-D123</f>
        <v>-1700</v>
      </c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81"/>
      <c r="AE123" s="81"/>
      <c r="AF123" s="81"/>
      <c r="AG123" s="81"/>
      <c r="AH123" s="81"/>
      <c r="AI123" s="81"/>
      <c r="AJ123" s="81"/>
      <c r="AK123" s="81"/>
      <c r="AL123" s="81"/>
      <c r="AM123" s="81"/>
      <c r="AN123" s="81"/>
      <c r="AO123" s="81"/>
      <c r="AP123" s="81"/>
      <c r="AQ123" s="81"/>
      <c r="AR123" s="81"/>
      <c r="AS123" s="81"/>
      <c r="AT123" s="81"/>
      <c r="AU123" s="81"/>
      <c r="AV123" s="81"/>
      <c r="AW123" s="81"/>
      <c r="AX123" s="81"/>
      <c r="AY123" s="81"/>
      <c r="AZ123" s="81"/>
      <c r="BA123" s="81"/>
      <c r="BB123" s="81"/>
      <c r="BC123" s="81"/>
      <c r="BD123" s="81"/>
      <c r="BE123" s="81"/>
      <c r="BF123" s="81"/>
      <c r="BG123" s="81"/>
      <c r="BH123" s="81"/>
      <c r="BI123" s="81"/>
      <c r="BJ123" s="81"/>
      <c r="BK123" s="81"/>
      <c r="BL123" s="81"/>
      <c r="BM123" s="81"/>
      <c r="BN123" s="81"/>
      <c r="BO123" s="81"/>
      <c r="BP123" s="81"/>
      <c r="BQ123" s="81"/>
      <c r="BR123" s="81"/>
      <c r="BS123" s="81"/>
      <c r="BT123" s="81"/>
      <c r="BU123" s="81"/>
      <c r="BV123" s="81"/>
      <c r="BW123" s="81"/>
      <c r="BX123" s="81"/>
      <c r="BY123" s="81"/>
      <c r="BZ123" s="81"/>
      <c r="CA123" s="81"/>
      <c r="CB123" s="81"/>
      <c r="CC123" s="81"/>
      <c r="CD123" s="81"/>
      <c r="CE123" s="81"/>
      <c r="CF123" s="81"/>
      <c r="CG123" s="81"/>
      <c r="CH123" s="81"/>
      <c r="CI123" s="81"/>
      <c r="CJ123" s="81"/>
      <c r="CK123" s="81"/>
      <c r="CL123" s="81"/>
      <c r="CM123" s="81"/>
      <c r="CN123" s="81"/>
      <c r="CO123" s="81"/>
      <c r="CP123" s="81"/>
      <c r="CQ123" s="81"/>
      <c r="CR123" s="81"/>
      <c r="CS123" s="81"/>
      <c r="CT123" s="81"/>
      <c r="CU123" s="81"/>
      <c r="CV123" s="81"/>
      <c r="CW123" s="81"/>
      <c r="CX123" s="81"/>
      <c r="CY123" s="81"/>
      <c r="CZ123" s="81"/>
      <c r="DA123" s="81"/>
      <c r="DB123" s="81"/>
      <c r="DC123" s="81"/>
      <c r="DD123" s="81"/>
      <c r="DE123" s="81"/>
      <c r="DF123" s="81"/>
      <c r="DG123" s="81"/>
      <c r="DH123" s="81"/>
      <c r="DI123" s="81"/>
      <c r="DJ123" s="81"/>
      <c r="DK123" s="81"/>
      <c r="DL123" s="81"/>
      <c r="DM123" s="81"/>
      <c r="DN123" s="81"/>
      <c r="DO123" s="81"/>
      <c r="DP123" s="81"/>
      <c r="DQ123" s="81"/>
      <c r="DR123" s="81"/>
      <c r="DS123" s="81"/>
      <c r="DT123" s="81"/>
      <c r="DU123" s="81"/>
      <c r="DV123" s="81"/>
      <c r="DW123" s="81"/>
      <c r="DX123" s="81"/>
      <c r="DY123" s="81"/>
      <c r="DZ123" s="81"/>
      <c r="EA123" s="81"/>
      <c r="EB123" s="81"/>
      <c r="EC123" s="81"/>
      <c r="ED123" s="81"/>
      <c r="EE123" s="81"/>
      <c r="EF123" s="81"/>
      <c r="EG123" s="81"/>
      <c r="EH123" s="81"/>
      <c r="EI123" s="81"/>
      <c r="EJ123" s="81"/>
      <c r="EK123" s="81"/>
      <c r="EL123" s="81"/>
      <c r="EM123" s="81"/>
      <c r="EN123" s="81"/>
      <c r="EO123" s="81"/>
      <c r="EP123" s="81"/>
      <c r="EQ123" s="81"/>
      <c r="ER123" s="81"/>
      <c r="ES123" s="81"/>
      <c r="ET123" s="81"/>
      <c r="EU123" s="81"/>
      <c r="EV123" s="81"/>
      <c r="EW123" s="81"/>
      <c r="EX123" s="81"/>
      <c r="EY123" s="81"/>
      <c r="EZ123" s="81"/>
      <c r="FA123" s="81"/>
      <c r="FB123" s="81"/>
      <c r="FC123" s="81"/>
      <c r="FD123" s="81"/>
      <c r="FE123" s="81"/>
      <c r="FF123" s="81"/>
      <c r="FG123" s="81"/>
      <c r="FH123" s="81"/>
      <c r="FI123" s="81"/>
      <c r="FJ123" s="81"/>
      <c r="FK123" s="81"/>
      <c r="FL123" s="81"/>
      <c r="FM123" s="81"/>
      <c r="FN123" s="81"/>
      <c r="FO123" s="81"/>
      <c r="FP123" s="81"/>
      <c r="FQ123" s="81"/>
      <c r="FR123" s="81"/>
      <c r="FS123" s="81"/>
      <c r="FT123" s="81"/>
      <c r="FU123" s="81"/>
      <c r="FV123" s="81"/>
      <c r="FW123" s="81"/>
      <c r="FX123" s="81"/>
      <c r="FY123" s="81"/>
      <c r="FZ123" s="81"/>
      <c r="GA123" s="81"/>
      <c r="GB123" s="81"/>
      <c r="GC123" s="81"/>
      <c r="GD123" s="81"/>
      <c r="GE123" s="81"/>
      <c r="GF123" s="81"/>
      <c r="GG123" s="81"/>
      <c r="GH123" s="81"/>
      <c r="GI123" s="81"/>
      <c r="GJ123" s="81"/>
      <c r="GK123" s="81"/>
      <c r="GL123" s="81"/>
      <c r="GM123" s="81"/>
      <c r="GN123" s="81"/>
      <c r="GO123" s="81"/>
      <c r="GP123" s="81"/>
      <c r="GQ123" s="81"/>
      <c r="GR123" s="81"/>
      <c r="GS123" s="81"/>
      <c r="GT123" s="81"/>
      <c r="GU123" s="81"/>
      <c r="GV123" s="81"/>
      <c r="GW123" s="81"/>
      <c r="GX123" s="81"/>
      <c r="GY123" s="81"/>
      <c r="GZ123" s="81"/>
      <c r="HA123" s="81"/>
      <c r="HB123" s="81"/>
      <c r="HC123" s="81"/>
      <c r="HD123" s="81"/>
      <c r="HE123" s="81"/>
      <c r="HF123" s="81"/>
      <c r="HG123" s="81"/>
      <c r="HH123" s="81"/>
      <c r="HI123" s="81"/>
      <c r="HJ123" s="81"/>
      <c r="HK123" s="81"/>
      <c r="HL123" s="81"/>
      <c r="HM123" s="81"/>
      <c r="HN123" s="81"/>
      <c r="HO123" s="81"/>
      <c r="HP123" s="81"/>
      <c r="HQ123" s="81"/>
      <c r="HR123" s="81"/>
      <c r="HS123" s="81"/>
      <c r="HT123" s="81"/>
      <c r="HU123" s="81"/>
      <c r="HV123" s="81"/>
      <c r="HW123" s="81"/>
      <c r="HX123" s="81"/>
      <c r="HY123" s="81"/>
      <c r="HZ123" s="81"/>
      <c r="IA123" s="81"/>
      <c r="IB123" s="81"/>
      <c r="IC123" s="81"/>
      <c r="ID123" s="81"/>
      <c r="IE123" s="81"/>
      <c r="IF123" s="81"/>
      <c r="IG123" s="81"/>
      <c r="IH123" s="81"/>
      <c r="II123" s="81"/>
      <c r="IJ123" s="81"/>
      <c r="IK123" s="81"/>
      <c r="IL123" s="81"/>
      <c r="IM123" s="81"/>
      <c r="IN123" s="81"/>
      <c r="IO123" s="81"/>
      <c r="IP123" s="81"/>
      <c r="IQ123" s="81"/>
      <c r="IR123" s="81"/>
      <c r="IS123" s="81"/>
      <c r="IT123" s="81"/>
      <c r="IU123" s="81"/>
      <c r="IV123" s="81"/>
    </row>
    <row r="124" spans="1:256" s="2" customFormat="1" ht="19.5" thickBot="1" x14ac:dyDescent="0.35">
      <c r="A124" s="116" t="s">
        <v>112</v>
      </c>
      <c r="B124" s="117"/>
      <c r="C124" s="118">
        <f t="shared" ref="C124:I124" si="20">C84+C86+C113</f>
        <v>2833404.4210000001</v>
      </c>
      <c r="D124" s="118">
        <f t="shared" si="20"/>
        <v>959038.5615500001</v>
      </c>
      <c r="E124" s="118">
        <f t="shared" si="20"/>
        <v>2640975.05957</v>
      </c>
      <c r="F124" s="118">
        <f t="shared" si="20"/>
        <v>808784.24956999999</v>
      </c>
      <c r="G124" s="118">
        <f t="shared" si="20"/>
        <v>778589.87296000007</v>
      </c>
      <c r="H124" s="118">
        <f t="shared" si="20"/>
        <v>-8612</v>
      </c>
      <c r="I124" s="118">
        <f t="shared" si="20"/>
        <v>-1.5977908830979199</v>
      </c>
      <c r="J124" s="118"/>
      <c r="K124" s="119">
        <f>G124/F124*100</f>
        <v>96.266695768858852</v>
      </c>
      <c r="L124" s="120">
        <f>G124-F124</f>
        <v>-30194.376609999919</v>
      </c>
      <c r="M124" s="121">
        <f>G124/E124*100</f>
        <v>29.481152051726266</v>
      </c>
      <c r="N124" s="122">
        <f>G124-D124</f>
        <v>-180448.68859000003</v>
      </c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56" s="2" customFormat="1" hidden="1" x14ac:dyDescent="0.3">
      <c r="A125" s="123"/>
      <c r="B125" s="124"/>
      <c r="C125" s="125"/>
      <c r="D125" s="125">
        <f>D64+D88+D94</f>
        <v>917690.68654999998</v>
      </c>
      <c r="E125" s="125">
        <f>E64+E88+E94</f>
        <v>2522725.5</v>
      </c>
      <c r="F125" s="125">
        <f t="shared" ref="F125:G125" si="21">F64+F88+F94</f>
        <v>766186.0959999999</v>
      </c>
      <c r="G125" s="125">
        <f t="shared" si="21"/>
        <v>743692.46666999999</v>
      </c>
      <c r="H125" s="125"/>
      <c r="I125" s="125"/>
      <c r="J125" s="125"/>
      <c r="K125" s="125"/>
      <c r="L125" s="125"/>
      <c r="M125" s="127"/>
      <c r="N125" s="127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56" s="2" customFormat="1" hidden="1" x14ac:dyDescent="0.3">
      <c r="A126" s="123"/>
      <c r="B126" s="124"/>
      <c r="C126" s="125"/>
      <c r="D126" s="125">
        <f>D83+D113</f>
        <v>41347.875</v>
      </c>
      <c r="E126" s="125">
        <f>E83+E113</f>
        <v>118249.55957</v>
      </c>
      <c r="F126" s="125">
        <f t="shared" ref="F126:G126" si="22">F83+F113</f>
        <v>42598.153570000002</v>
      </c>
      <c r="G126" s="125">
        <f t="shared" si="22"/>
        <v>34897.406289999999</v>
      </c>
      <c r="H126" s="125"/>
      <c r="I126" s="125"/>
      <c r="J126" s="125"/>
      <c r="K126" s="125"/>
      <c r="L126" s="125"/>
      <c r="M126" s="127"/>
      <c r="N126" s="127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56" s="2" customFormat="1" x14ac:dyDescent="0.3">
      <c r="A127" s="123"/>
      <c r="B127" s="124"/>
      <c r="C127" s="125"/>
      <c r="D127" s="125"/>
      <c r="E127" s="125"/>
      <c r="F127" s="126"/>
      <c r="G127" s="125"/>
      <c r="H127" s="125"/>
      <c r="I127" s="125"/>
      <c r="J127" s="125"/>
      <c r="K127" s="125"/>
      <c r="L127" s="125"/>
      <c r="M127" s="127"/>
      <c r="N127" s="127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56" s="2" customFormat="1" x14ac:dyDescent="0.3">
      <c r="B128" s="1"/>
      <c r="C128" s="1"/>
      <c r="D128" s="128"/>
      <c r="E128" s="129"/>
      <c r="F128" s="130"/>
      <c r="G128" s="128"/>
      <c r="H128" s="128"/>
      <c r="I128" s="128"/>
      <c r="J128" s="128"/>
      <c r="K128" s="127"/>
      <c r="L128" s="127"/>
      <c r="M128" s="127"/>
      <c r="N128" s="127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2:29" s="2" customFormat="1" hidden="1" x14ac:dyDescent="0.3">
      <c r="B129" s="131" t="s">
        <v>113</v>
      </c>
      <c r="C129" s="131"/>
      <c r="D129" s="128"/>
      <c r="E129" s="129"/>
      <c r="F129" s="130"/>
      <c r="G129" s="128"/>
      <c r="H129" s="128"/>
      <c r="I129" s="128"/>
      <c r="J129" s="128"/>
      <c r="K129" s="128"/>
      <c r="L129" s="128" t="s">
        <v>114</v>
      </c>
      <c r="M129" s="129"/>
      <c r="N129" s="129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2:29" s="2" customFormat="1" x14ac:dyDescent="0.3">
      <c r="B130" s="1"/>
      <c r="C130" s="1"/>
      <c r="D130" s="128"/>
      <c r="E130" s="129"/>
      <c r="F130" s="130"/>
      <c r="G130" s="128"/>
      <c r="H130" s="128"/>
      <c r="I130" s="128"/>
      <c r="J130" s="128"/>
      <c r="K130" s="127"/>
      <c r="L130" s="127"/>
      <c r="M130" s="127"/>
      <c r="N130" s="127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2:29" s="2" customFormat="1" x14ac:dyDescent="0.3">
      <c r="B131" s="1"/>
      <c r="C131" s="1"/>
      <c r="D131" s="128"/>
      <c r="E131" s="129"/>
      <c r="F131" s="130"/>
      <c r="G131" s="128"/>
      <c r="H131" s="128"/>
      <c r="I131" s="128"/>
      <c r="J131" s="128"/>
      <c r="K131" s="127"/>
      <c r="L131" s="127"/>
      <c r="M131" s="127"/>
      <c r="N131" s="127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2:29" s="2" customFormat="1" x14ac:dyDescent="0.3">
      <c r="B132" s="1"/>
      <c r="C132" s="1"/>
      <c r="D132" s="128"/>
      <c r="E132" s="129"/>
      <c r="F132" s="130"/>
      <c r="G132" s="128"/>
      <c r="H132" s="128"/>
      <c r="I132" s="128"/>
      <c r="J132" s="128"/>
      <c r="K132" s="127"/>
      <c r="L132" s="127"/>
      <c r="M132" s="127"/>
      <c r="N132" s="127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4" spans="2:29" s="2" customFormat="1" x14ac:dyDescent="0.3">
      <c r="B134" s="1"/>
      <c r="C134" s="1"/>
      <c r="D134" s="128"/>
      <c r="E134" s="129"/>
      <c r="F134" s="130"/>
      <c r="G134" s="128"/>
      <c r="H134" s="128"/>
      <c r="I134" s="128"/>
      <c r="J134" s="128"/>
      <c r="K134" s="129"/>
      <c r="L134" s="129"/>
      <c r="M134" s="129"/>
      <c r="N134" s="129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2:29" s="2" customFormat="1" x14ac:dyDescent="0.3">
      <c r="B135" s="1"/>
      <c r="C135" s="1"/>
      <c r="D135" s="128"/>
      <c r="E135" s="129"/>
      <c r="F135" s="130"/>
      <c r="G135" s="128"/>
      <c r="H135" s="128"/>
      <c r="I135" s="128"/>
      <c r="J135" s="128"/>
      <c r="K135" s="129"/>
      <c r="L135" s="129"/>
      <c r="M135" s="129"/>
      <c r="N135" s="129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2:29" s="2" customFormat="1" x14ac:dyDescent="0.3">
      <c r="B136" s="1"/>
      <c r="C136" s="1"/>
      <c r="D136" s="128"/>
      <c r="E136" s="129"/>
      <c r="F136" s="130"/>
      <c r="G136" s="128"/>
      <c r="H136" s="128"/>
      <c r="I136" s="128"/>
      <c r="J136" s="128"/>
      <c r="K136" s="129"/>
      <c r="L136" s="129"/>
      <c r="M136" s="129"/>
      <c r="N136" s="129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2:29" s="2" customFormat="1" x14ac:dyDescent="0.3">
      <c r="B137" s="1"/>
      <c r="C137" s="1"/>
      <c r="D137" s="135"/>
      <c r="E137" s="129"/>
      <c r="F137" s="130"/>
      <c r="G137" s="135"/>
      <c r="H137" s="135"/>
      <c r="I137" s="135"/>
      <c r="J137" s="135"/>
      <c r="K137" s="129"/>
      <c r="L137" s="129"/>
      <c r="M137" s="129"/>
      <c r="N137" s="83"/>
      <c r="O137" s="131"/>
      <c r="P137" s="131"/>
      <c r="Q137" s="13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2:29" s="2" customFormat="1" x14ac:dyDescent="0.3">
      <c r="B138" s="1"/>
      <c r="C138" s="1"/>
      <c r="D138" s="128"/>
      <c r="E138" s="129"/>
      <c r="F138" s="130"/>
      <c r="G138" s="128"/>
      <c r="H138" s="128"/>
      <c r="I138" s="128"/>
      <c r="J138" s="128"/>
      <c r="K138" s="129"/>
      <c r="L138" s="129"/>
      <c r="M138" s="129"/>
      <c r="N138" s="129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2:29" s="2" customFormat="1" x14ac:dyDescent="0.3">
      <c r="B139" s="1"/>
      <c r="C139" s="1"/>
      <c r="D139" s="128"/>
      <c r="E139" s="129"/>
      <c r="F139" s="130"/>
      <c r="G139" s="128"/>
      <c r="H139" s="128"/>
      <c r="I139" s="128"/>
      <c r="J139" s="128"/>
      <c r="K139" s="129"/>
      <c r="L139" s="129"/>
      <c r="M139" s="129"/>
      <c r="N139" s="129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2:29" s="2" customFormat="1" x14ac:dyDescent="0.3">
      <c r="B140" s="1"/>
      <c r="C140" s="1"/>
      <c r="D140" s="128"/>
      <c r="E140" s="129"/>
      <c r="F140" s="130"/>
      <c r="G140" s="128"/>
      <c r="H140" s="128"/>
      <c r="I140" s="128"/>
      <c r="J140" s="128"/>
      <c r="K140" s="129"/>
      <c r="L140" s="129"/>
      <c r="M140" s="129"/>
      <c r="N140" s="129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2:29" s="2" customFormat="1" x14ac:dyDescent="0.3">
      <c r="B141" s="1"/>
      <c r="C141" s="1"/>
      <c r="D141" s="128"/>
      <c r="E141" s="129"/>
      <c r="F141" s="130"/>
      <c r="G141" s="128"/>
      <c r="H141" s="128"/>
      <c r="I141" s="128"/>
      <c r="J141" s="128"/>
      <c r="K141" s="129"/>
      <c r="L141" s="129"/>
      <c r="M141" s="129"/>
      <c r="N141" s="129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2:29" s="2" customFormat="1" x14ac:dyDescent="0.3">
      <c r="B142" s="1"/>
      <c r="C142" s="1"/>
      <c r="D142" s="128"/>
      <c r="E142" s="129"/>
      <c r="F142" s="130"/>
      <c r="G142" s="128"/>
      <c r="H142" s="128"/>
      <c r="I142" s="128"/>
      <c r="J142" s="128"/>
      <c r="K142" s="129"/>
      <c r="L142" s="129"/>
      <c r="M142" s="129"/>
      <c r="N142" s="129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2:29" s="2" customFormat="1" x14ac:dyDescent="0.3">
      <c r="B143" s="1"/>
      <c r="C143" s="1"/>
      <c r="D143" s="128"/>
      <c r="E143" s="129"/>
      <c r="F143" s="130"/>
      <c r="G143" s="128"/>
      <c r="H143" s="128"/>
      <c r="I143" s="128"/>
      <c r="J143" s="128"/>
      <c r="K143" s="129"/>
      <c r="L143" s="129"/>
      <c r="M143" s="129"/>
      <c r="N143" s="129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2:29" s="2" customFormat="1" x14ac:dyDescent="0.3">
      <c r="B144" s="1"/>
      <c r="C144" s="1"/>
      <c r="D144" s="128"/>
      <c r="E144" s="129"/>
      <c r="F144" s="130"/>
      <c r="G144" s="128"/>
      <c r="H144" s="128"/>
      <c r="I144" s="128"/>
      <c r="J144" s="128"/>
      <c r="K144" s="129"/>
      <c r="L144" s="129"/>
      <c r="M144" s="129"/>
      <c r="N144" s="129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2:29" s="2" customFormat="1" x14ac:dyDescent="0.3">
      <c r="B145" s="1"/>
      <c r="C145" s="1"/>
      <c r="D145" s="128"/>
      <c r="E145" s="129"/>
      <c r="F145" s="130"/>
      <c r="G145" s="128"/>
      <c r="H145" s="128"/>
      <c r="I145" s="128"/>
      <c r="J145" s="128"/>
      <c r="K145" s="129"/>
      <c r="L145" s="129"/>
      <c r="M145" s="129"/>
      <c r="N145" s="129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2:29" s="2" customFormat="1" x14ac:dyDescent="0.3">
      <c r="B146" s="1"/>
      <c r="C146" s="1"/>
      <c r="D146" s="128"/>
      <c r="E146" s="129"/>
      <c r="F146" s="130"/>
      <c r="G146" s="128"/>
      <c r="H146" s="128"/>
      <c r="I146" s="128"/>
      <c r="J146" s="128"/>
      <c r="K146" s="129"/>
      <c r="L146" s="129"/>
      <c r="M146" s="129"/>
      <c r="N146" s="129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2:29" s="2" customFormat="1" x14ac:dyDescent="0.3">
      <c r="B147" s="1"/>
      <c r="C147" s="1"/>
      <c r="D147" s="128"/>
      <c r="E147" s="129"/>
      <c r="F147" s="130"/>
      <c r="G147" s="128"/>
      <c r="H147" s="128"/>
      <c r="I147" s="128"/>
      <c r="J147" s="128"/>
      <c r="K147" s="129"/>
      <c r="L147" s="129"/>
      <c r="M147" s="129"/>
      <c r="N147" s="129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2:29" s="2" customFormat="1" x14ac:dyDescent="0.3">
      <c r="B148" s="1"/>
      <c r="C148" s="1"/>
      <c r="D148" s="128"/>
      <c r="E148" s="129"/>
      <c r="F148" s="130"/>
      <c r="G148" s="128"/>
      <c r="H148" s="128"/>
      <c r="I148" s="128"/>
      <c r="J148" s="128"/>
      <c r="K148" s="129"/>
      <c r="L148" s="129"/>
      <c r="M148" s="129"/>
      <c r="N148" s="129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2:29" s="2" customFormat="1" x14ac:dyDescent="0.3">
      <c r="B149" s="1"/>
      <c r="C149" s="1"/>
      <c r="D149" s="128"/>
      <c r="E149" s="129"/>
      <c r="F149" s="130"/>
      <c r="G149" s="128"/>
      <c r="H149" s="128"/>
      <c r="I149" s="128"/>
      <c r="J149" s="128"/>
      <c r="K149" s="129"/>
      <c r="L149" s="129"/>
      <c r="M149" s="129"/>
      <c r="N149" s="129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2:29" s="2" customFormat="1" x14ac:dyDescent="0.3">
      <c r="B150" s="1"/>
      <c r="C150" s="1"/>
      <c r="D150" s="128"/>
      <c r="E150" s="129"/>
      <c r="F150" s="130"/>
      <c r="G150" s="128"/>
      <c r="H150" s="128"/>
      <c r="I150" s="128"/>
      <c r="J150" s="128"/>
      <c r="K150" s="129"/>
      <c r="L150" s="129"/>
      <c r="M150" s="129"/>
      <c r="N150" s="129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2:29" s="2" customFormat="1" x14ac:dyDescent="0.3">
      <c r="B151" s="1"/>
      <c r="C151" s="1"/>
      <c r="D151" s="128"/>
      <c r="E151" s="129"/>
      <c r="F151" s="130"/>
      <c r="G151" s="128"/>
      <c r="H151" s="128"/>
      <c r="I151" s="128"/>
      <c r="J151" s="128"/>
      <c r="K151" s="129"/>
      <c r="L151" s="129"/>
      <c r="M151" s="129"/>
      <c r="N151" s="129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2:29" s="2" customFormat="1" x14ac:dyDescent="0.3">
      <c r="B152" s="1"/>
      <c r="C152" s="1"/>
      <c r="D152" s="128"/>
      <c r="E152" s="129"/>
      <c r="F152" s="130"/>
      <c r="G152" s="128"/>
      <c r="H152" s="128"/>
      <c r="I152" s="128"/>
      <c r="J152" s="128"/>
      <c r="K152" s="129"/>
      <c r="L152" s="129"/>
      <c r="M152" s="129"/>
      <c r="N152" s="129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2:29" s="2" customFormat="1" x14ac:dyDescent="0.3">
      <c r="B153" s="1"/>
      <c r="C153" s="1"/>
      <c r="D153" s="128"/>
      <c r="E153" s="129"/>
      <c r="F153" s="130"/>
      <c r="G153" s="128"/>
      <c r="H153" s="128"/>
      <c r="I153" s="128"/>
      <c r="J153" s="128"/>
      <c r="K153" s="129"/>
      <c r="L153" s="129"/>
      <c r="M153" s="129"/>
      <c r="N153" s="129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2:29" s="2" customFormat="1" x14ac:dyDescent="0.3">
      <c r="B154" s="1"/>
      <c r="C154" s="1"/>
      <c r="D154" s="128"/>
      <c r="E154" s="129"/>
      <c r="F154" s="130"/>
      <c r="G154" s="128"/>
      <c r="H154" s="128"/>
      <c r="I154" s="128"/>
      <c r="J154" s="128"/>
      <c r="K154" s="129"/>
      <c r="L154" s="129"/>
      <c r="M154" s="129"/>
      <c r="N154" s="129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2:29" s="2" customFormat="1" x14ac:dyDescent="0.3">
      <c r="B155" s="1"/>
      <c r="C155" s="1"/>
      <c r="D155" s="128"/>
      <c r="E155" s="129"/>
      <c r="F155" s="130"/>
      <c r="G155" s="128"/>
      <c r="H155" s="128"/>
      <c r="I155" s="128"/>
      <c r="J155" s="128"/>
      <c r="K155" s="129"/>
      <c r="L155" s="129"/>
      <c r="M155" s="129"/>
      <c r="N155" s="129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2:29" s="2" customFormat="1" x14ac:dyDescent="0.3">
      <c r="B156" s="1"/>
      <c r="C156" s="1"/>
      <c r="D156" s="128"/>
      <c r="E156" s="129"/>
      <c r="F156" s="130"/>
      <c r="G156" s="128"/>
      <c r="H156" s="128"/>
      <c r="I156" s="128"/>
      <c r="J156" s="128"/>
      <c r="K156" s="129"/>
      <c r="L156" s="129"/>
      <c r="M156" s="129"/>
      <c r="N156" s="129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2:29" s="2" customFormat="1" x14ac:dyDescent="0.3">
      <c r="B157" s="1"/>
      <c r="C157" s="1"/>
      <c r="D157" s="128"/>
      <c r="E157" s="129"/>
      <c r="F157" s="130"/>
      <c r="G157" s="128"/>
      <c r="H157" s="128"/>
      <c r="I157" s="128"/>
      <c r="J157" s="128"/>
      <c r="K157" s="129"/>
      <c r="L157" s="129"/>
      <c r="M157" s="129"/>
      <c r="N157" s="129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2:29" s="2" customFormat="1" x14ac:dyDescent="0.3">
      <c r="B158" s="1"/>
      <c r="C158" s="1"/>
      <c r="D158" s="128"/>
      <c r="E158" s="129"/>
      <c r="F158" s="130"/>
      <c r="G158" s="128"/>
      <c r="H158" s="128"/>
      <c r="I158" s="128"/>
      <c r="J158" s="128"/>
      <c r="K158" s="129"/>
      <c r="L158" s="129"/>
      <c r="M158" s="129"/>
      <c r="N158" s="129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2:29" s="2" customFormat="1" x14ac:dyDescent="0.3">
      <c r="B159" s="1"/>
      <c r="C159" s="1"/>
      <c r="D159" s="128"/>
      <c r="E159" s="129"/>
      <c r="F159" s="130"/>
      <c r="G159" s="128"/>
      <c r="H159" s="128"/>
      <c r="I159" s="128"/>
      <c r="J159" s="128"/>
      <c r="K159" s="129"/>
      <c r="L159" s="129"/>
      <c r="M159" s="129"/>
      <c r="N159" s="129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2:29" s="2" customFormat="1" x14ac:dyDescent="0.3">
      <c r="B160" s="1"/>
      <c r="C160" s="1"/>
      <c r="D160" s="128"/>
      <c r="E160" s="129"/>
      <c r="F160" s="130"/>
      <c r="G160" s="128"/>
      <c r="H160" s="128"/>
      <c r="I160" s="128"/>
      <c r="J160" s="128"/>
      <c r="K160" s="129"/>
      <c r="L160" s="129"/>
      <c r="M160" s="129"/>
      <c r="N160" s="129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2:29" s="2" customFormat="1" x14ac:dyDescent="0.3">
      <c r="B161" s="1"/>
      <c r="C161" s="1"/>
      <c r="D161" s="128"/>
      <c r="E161" s="129"/>
      <c r="F161" s="130"/>
      <c r="G161" s="128"/>
      <c r="H161" s="128"/>
      <c r="I161" s="128"/>
      <c r="J161" s="128"/>
      <c r="K161" s="129"/>
      <c r="L161" s="129"/>
      <c r="M161" s="129"/>
      <c r="N161" s="129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2:29" s="2" customFormat="1" x14ac:dyDescent="0.3">
      <c r="B162" s="1"/>
      <c r="C162" s="1"/>
      <c r="D162" s="128"/>
      <c r="E162" s="129"/>
      <c r="F162" s="130"/>
      <c r="G162" s="128"/>
      <c r="H162" s="128"/>
      <c r="I162" s="128"/>
      <c r="J162" s="128"/>
      <c r="K162" s="129"/>
      <c r="L162" s="129"/>
      <c r="M162" s="129"/>
      <c r="N162" s="129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2:29" s="2" customFormat="1" x14ac:dyDescent="0.3">
      <c r="B163" s="1"/>
      <c r="C163" s="1"/>
      <c r="D163" s="128"/>
      <c r="E163" s="129"/>
      <c r="F163" s="130"/>
      <c r="G163" s="128"/>
      <c r="H163" s="128"/>
      <c r="I163" s="128"/>
      <c r="J163" s="128"/>
      <c r="K163" s="129"/>
      <c r="L163" s="129"/>
      <c r="M163" s="129"/>
      <c r="N163" s="129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2:29" s="2" customFormat="1" x14ac:dyDescent="0.3">
      <c r="B164" s="1"/>
      <c r="C164" s="1"/>
      <c r="D164" s="128"/>
      <c r="E164" s="129"/>
      <c r="F164" s="130"/>
      <c r="G164" s="128"/>
      <c r="H164" s="128"/>
      <c r="I164" s="128"/>
      <c r="J164" s="128"/>
      <c r="K164" s="129"/>
      <c r="L164" s="129"/>
      <c r="M164" s="129"/>
      <c r="N164" s="129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2:29" s="2" customFormat="1" x14ac:dyDescent="0.3">
      <c r="B165" s="1"/>
      <c r="C165" s="1"/>
      <c r="D165" s="128"/>
      <c r="E165" s="129"/>
      <c r="F165" s="130"/>
      <c r="G165" s="128"/>
      <c r="H165" s="128"/>
      <c r="I165" s="128"/>
      <c r="J165" s="128"/>
      <c r="K165" s="129"/>
      <c r="L165" s="129"/>
      <c r="M165" s="129"/>
      <c r="N165" s="129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2:29" s="2" customFormat="1" x14ac:dyDescent="0.3">
      <c r="B166" s="1"/>
      <c r="C166" s="1"/>
      <c r="D166" s="128"/>
      <c r="E166" s="129"/>
      <c r="F166" s="130"/>
      <c r="G166" s="128"/>
      <c r="H166" s="128"/>
      <c r="I166" s="128"/>
      <c r="J166" s="128"/>
      <c r="K166" s="129"/>
      <c r="L166" s="129"/>
      <c r="M166" s="129"/>
      <c r="N166" s="129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2:29" s="2" customFormat="1" x14ac:dyDescent="0.3">
      <c r="B167" s="1"/>
      <c r="C167" s="1"/>
      <c r="D167" s="128"/>
      <c r="E167" s="129"/>
      <c r="F167" s="130"/>
      <c r="G167" s="128"/>
      <c r="H167" s="128"/>
      <c r="I167" s="128"/>
      <c r="J167" s="128"/>
      <c r="K167" s="129"/>
      <c r="L167" s="129"/>
      <c r="M167" s="129"/>
      <c r="N167" s="129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2:29" s="2" customFormat="1" x14ac:dyDescent="0.3">
      <c r="B168" s="1"/>
      <c r="C168" s="1"/>
      <c r="D168" s="128"/>
      <c r="E168" s="129"/>
      <c r="F168" s="130"/>
      <c r="G168" s="128"/>
      <c r="H168" s="128"/>
      <c r="I168" s="128"/>
      <c r="J168" s="128"/>
      <c r="K168" s="129"/>
      <c r="L168" s="129"/>
      <c r="M168" s="129"/>
      <c r="N168" s="129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2:29" s="2" customFormat="1" x14ac:dyDescent="0.3">
      <c r="B169" s="1"/>
      <c r="C169" s="1"/>
      <c r="D169" s="128"/>
      <c r="E169" s="129"/>
      <c r="F169" s="130"/>
      <c r="G169" s="128"/>
      <c r="H169" s="128"/>
      <c r="I169" s="128"/>
      <c r="J169" s="128"/>
      <c r="K169" s="129"/>
      <c r="L169" s="129"/>
      <c r="M169" s="129"/>
      <c r="N169" s="129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2:29" s="2" customFormat="1" x14ac:dyDescent="0.3">
      <c r="B170" s="1"/>
      <c r="C170" s="1"/>
      <c r="D170" s="128"/>
      <c r="E170" s="129"/>
      <c r="F170" s="130"/>
      <c r="G170" s="128"/>
      <c r="H170" s="128"/>
      <c r="I170" s="128"/>
      <c r="J170" s="128"/>
      <c r="K170" s="129"/>
      <c r="L170" s="129"/>
      <c r="M170" s="129"/>
      <c r="N170" s="129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2:29" s="2" customFormat="1" x14ac:dyDescent="0.3">
      <c r="B171" s="1"/>
      <c r="C171" s="1"/>
      <c r="D171" s="128"/>
      <c r="E171" s="129"/>
      <c r="F171" s="130"/>
      <c r="G171" s="128"/>
      <c r="H171" s="128"/>
      <c r="I171" s="128"/>
      <c r="J171" s="128"/>
      <c r="K171" s="129"/>
      <c r="L171" s="129"/>
      <c r="M171" s="129"/>
      <c r="N171" s="129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2:29" s="2" customFormat="1" x14ac:dyDescent="0.3">
      <c r="B172" s="1"/>
      <c r="C172" s="1"/>
      <c r="D172" s="128"/>
      <c r="E172" s="129"/>
      <c r="F172" s="130"/>
      <c r="G172" s="128"/>
      <c r="H172" s="128"/>
      <c r="I172" s="128"/>
      <c r="J172" s="128"/>
      <c r="K172" s="129"/>
      <c r="L172" s="129"/>
      <c r="M172" s="129"/>
      <c r="N172" s="129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2:29" s="2" customFormat="1" x14ac:dyDescent="0.3">
      <c r="B173" s="1"/>
      <c r="C173" s="1"/>
      <c r="D173" s="128"/>
      <c r="E173" s="129"/>
      <c r="F173" s="130"/>
      <c r="G173" s="128"/>
      <c r="H173" s="128"/>
      <c r="I173" s="128"/>
      <c r="J173" s="128"/>
      <c r="K173" s="129"/>
      <c r="L173" s="129"/>
      <c r="M173" s="129"/>
      <c r="N173" s="129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2:29" s="2" customFormat="1" x14ac:dyDescent="0.3">
      <c r="B174" s="1"/>
      <c r="C174" s="1"/>
      <c r="D174" s="128"/>
      <c r="E174" s="129"/>
      <c r="F174" s="130"/>
      <c r="G174" s="128"/>
      <c r="H174" s="128"/>
      <c r="I174" s="128"/>
      <c r="J174" s="128"/>
      <c r="K174" s="129"/>
      <c r="L174" s="129"/>
      <c r="M174" s="129"/>
      <c r="N174" s="129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2:29" s="2" customFormat="1" x14ac:dyDescent="0.3">
      <c r="B175" s="1"/>
      <c r="C175" s="1"/>
      <c r="D175" s="128"/>
      <c r="E175" s="129"/>
      <c r="F175" s="130"/>
      <c r="G175" s="128"/>
      <c r="H175" s="128"/>
      <c r="I175" s="128"/>
      <c r="J175" s="128"/>
      <c r="K175" s="129"/>
      <c r="L175" s="129"/>
      <c r="M175" s="129"/>
      <c r="N175" s="129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2:29" s="2" customFormat="1" x14ac:dyDescent="0.3">
      <c r="B176" s="1"/>
      <c r="C176" s="1"/>
      <c r="D176" s="128"/>
      <c r="E176" s="129"/>
      <c r="F176" s="130"/>
      <c r="G176" s="128"/>
      <c r="H176" s="128"/>
      <c r="I176" s="128"/>
      <c r="J176" s="128"/>
      <c r="K176" s="129"/>
      <c r="L176" s="129"/>
      <c r="M176" s="129"/>
      <c r="N176" s="129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2:29" s="2" customFormat="1" x14ac:dyDescent="0.3">
      <c r="B177" s="1"/>
      <c r="C177" s="1"/>
      <c r="D177" s="128"/>
      <c r="E177" s="129"/>
      <c r="F177" s="136"/>
      <c r="G177" s="128"/>
      <c r="H177" s="128"/>
      <c r="I177" s="128"/>
      <c r="J177" s="128"/>
      <c r="K177" s="129"/>
      <c r="L177" s="129"/>
      <c r="M177" s="129"/>
      <c r="N177" s="129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2:29" s="2" customFormat="1" x14ac:dyDescent="0.3">
      <c r="B178" s="1"/>
      <c r="C178" s="1"/>
      <c r="D178" s="128"/>
      <c r="E178" s="129"/>
      <c r="F178" s="136"/>
      <c r="G178" s="128"/>
      <c r="H178" s="128"/>
      <c r="I178" s="128"/>
      <c r="J178" s="128"/>
      <c r="K178" s="129"/>
      <c r="L178" s="129"/>
      <c r="M178" s="129"/>
      <c r="N178" s="129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2:29" s="2" customFormat="1" x14ac:dyDescent="0.3">
      <c r="B179" s="1"/>
      <c r="C179" s="1"/>
      <c r="D179" s="128"/>
      <c r="E179" s="129"/>
      <c r="F179" s="136"/>
      <c r="G179" s="128"/>
      <c r="H179" s="128"/>
      <c r="I179" s="128"/>
      <c r="J179" s="128"/>
      <c r="K179" s="129"/>
      <c r="L179" s="129"/>
      <c r="M179" s="129"/>
      <c r="N179" s="129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2:29" s="2" customFormat="1" x14ac:dyDescent="0.3">
      <c r="B180" s="1"/>
      <c r="C180" s="1"/>
      <c r="D180" s="128"/>
      <c r="E180" s="129"/>
      <c r="F180" s="136"/>
      <c r="G180" s="128"/>
      <c r="H180" s="128"/>
      <c r="I180" s="128"/>
      <c r="J180" s="128"/>
      <c r="K180" s="129"/>
      <c r="L180" s="129"/>
      <c r="M180" s="129"/>
      <c r="N180" s="129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2:29" s="2" customFormat="1" x14ac:dyDescent="0.3">
      <c r="B181" s="1"/>
      <c r="C181" s="1"/>
      <c r="D181" s="128"/>
      <c r="E181" s="129"/>
      <c r="F181" s="136"/>
      <c r="G181" s="128"/>
      <c r="H181" s="128"/>
      <c r="I181" s="128"/>
      <c r="J181" s="128"/>
      <c r="K181" s="129"/>
      <c r="L181" s="129"/>
      <c r="M181" s="129"/>
      <c r="N181" s="129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2:29" s="2" customFormat="1" x14ac:dyDescent="0.3">
      <c r="B182" s="1"/>
      <c r="C182" s="1"/>
      <c r="D182" s="128"/>
      <c r="E182" s="129"/>
      <c r="F182" s="136"/>
      <c r="G182" s="128"/>
      <c r="H182" s="128"/>
      <c r="I182" s="128"/>
      <c r="J182" s="128"/>
      <c r="K182" s="129"/>
      <c r="L182" s="129"/>
      <c r="M182" s="129"/>
      <c r="N182" s="129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2:29" s="2" customFormat="1" x14ac:dyDescent="0.3">
      <c r="B183" s="1"/>
      <c r="C183" s="1"/>
      <c r="D183" s="128"/>
      <c r="E183" s="129"/>
      <c r="F183" s="136"/>
      <c r="G183" s="128"/>
      <c r="H183" s="128"/>
      <c r="I183" s="128"/>
      <c r="J183" s="128"/>
      <c r="K183" s="129"/>
      <c r="L183" s="129"/>
      <c r="M183" s="129"/>
      <c r="N183" s="129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2:29" s="2" customFormat="1" x14ac:dyDescent="0.3">
      <c r="B184" s="1"/>
      <c r="C184" s="1"/>
      <c r="D184" s="128"/>
      <c r="E184" s="129"/>
      <c r="F184" s="136"/>
      <c r="G184" s="128"/>
      <c r="H184" s="128"/>
      <c r="I184" s="128"/>
      <c r="J184" s="128"/>
      <c r="K184" s="129"/>
      <c r="L184" s="129"/>
      <c r="M184" s="129"/>
      <c r="N184" s="129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2:29" s="2" customFormat="1" x14ac:dyDescent="0.3">
      <c r="B185" s="1"/>
      <c r="C185" s="1"/>
      <c r="D185" s="128"/>
      <c r="E185" s="129"/>
      <c r="F185" s="136"/>
      <c r="G185" s="128"/>
      <c r="H185" s="128"/>
      <c r="I185" s="128"/>
      <c r="J185" s="128"/>
      <c r="K185" s="129"/>
      <c r="L185" s="129"/>
      <c r="M185" s="129"/>
      <c r="N185" s="129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2:29" s="2" customFormat="1" x14ac:dyDescent="0.3">
      <c r="B186" s="1"/>
      <c r="C186" s="1"/>
      <c r="D186" s="128"/>
      <c r="E186" s="129"/>
      <c r="F186" s="136"/>
      <c r="G186" s="128"/>
      <c r="H186" s="128"/>
      <c r="I186" s="128"/>
      <c r="J186" s="128"/>
      <c r="K186" s="129"/>
      <c r="L186" s="129"/>
      <c r="M186" s="129"/>
      <c r="N186" s="129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2:29" s="2" customFormat="1" x14ac:dyDescent="0.3">
      <c r="B187" s="1"/>
      <c r="C187" s="1"/>
      <c r="D187" s="128"/>
      <c r="E187" s="129"/>
      <c r="F187" s="136"/>
      <c r="G187" s="128"/>
      <c r="H187" s="128"/>
      <c r="I187" s="128"/>
      <c r="J187" s="128"/>
      <c r="K187" s="129"/>
      <c r="L187" s="129"/>
      <c r="M187" s="129"/>
      <c r="N187" s="129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2:29" s="2" customFormat="1" x14ac:dyDescent="0.3">
      <c r="B188" s="1"/>
      <c r="C188" s="1"/>
      <c r="D188" s="128"/>
      <c r="E188" s="129"/>
      <c r="F188" s="136"/>
      <c r="G188" s="128"/>
      <c r="H188" s="128"/>
      <c r="I188" s="128"/>
      <c r="J188" s="128"/>
      <c r="K188" s="129"/>
      <c r="L188" s="129"/>
      <c r="M188" s="129"/>
      <c r="N188" s="129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2:29" s="2" customFormat="1" x14ac:dyDescent="0.3">
      <c r="B189" s="1"/>
      <c r="C189" s="1"/>
      <c r="D189" s="128"/>
      <c r="E189" s="129"/>
      <c r="F189" s="136"/>
      <c r="G189" s="128"/>
      <c r="H189" s="128"/>
      <c r="I189" s="128"/>
      <c r="J189" s="128"/>
      <c r="K189" s="129"/>
      <c r="L189" s="129"/>
      <c r="M189" s="129"/>
      <c r="N189" s="129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2:29" s="2" customFormat="1" x14ac:dyDescent="0.3">
      <c r="B190" s="1"/>
      <c r="C190" s="1"/>
      <c r="D190" s="128"/>
      <c r="E190" s="129"/>
      <c r="F190" s="136"/>
      <c r="G190" s="128"/>
      <c r="H190" s="128"/>
      <c r="I190" s="128"/>
      <c r="J190" s="128"/>
      <c r="K190" s="129"/>
      <c r="L190" s="129"/>
      <c r="M190" s="129"/>
      <c r="N190" s="129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2:29" s="2" customFormat="1" x14ac:dyDescent="0.3">
      <c r="B191" s="1"/>
      <c r="C191" s="1"/>
      <c r="D191" s="128"/>
      <c r="E191" s="129"/>
      <c r="F191" s="136"/>
      <c r="G191" s="128"/>
      <c r="H191" s="128"/>
      <c r="I191" s="128"/>
      <c r="J191" s="128"/>
      <c r="K191" s="129"/>
      <c r="L191" s="129"/>
      <c r="M191" s="129"/>
      <c r="N191" s="129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2:29" s="2" customFormat="1" x14ac:dyDescent="0.3">
      <c r="B192" s="1"/>
      <c r="C192" s="1"/>
      <c r="D192" s="128"/>
      <c r="E192" s="129"/>
      <c r="F192" s="136"/>
      <c r="G192" s="128"/>
      <c r="H192" s="128"/>
      <c r="I192" s="128"/>
      <c r="J192" s="128"/>
      <c r="K192" s="129"/>
      <c r="L192" s="129"/>
      <c r="M192" s="129"/>
      <c r="N192" s="129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56" s="2" customFormat="1" x14ac:dyDescent="0.3">
      <c r="B193" s="1"/>
      <c r="C193" s="1"/>
      <c r="D193" s="128"/>
      <c r="E193" s="129"/>
      <c r="F193" s="136"/>
      <c r="G193" s="128"/>
      <c r="H193" s="128"/>
      <c r="I193" s="128"/>
      <c r="J193" s="128"/>
      <c r="K193" s="129"/>
      <c r="L193" s="129"/>
      <c r="M193" s="129"/>
      <c r="N193" s="129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56" s="2" customFormat="1" x14ac:dyDescent="0.3">
      <c r="B194" s="1"/>
      <c r="C194" s="1"/>
      <c r="D194" s="128"/>
      <c r="E194" s="129"/>
      <c r="F194" s="136"/>
      <c r="G194" s="128"/>
      <c r="H194" s="128"/>
      <c r="I194" s="128"/>
      <c r="J194" s="128"/>
      <c r="K194" s="129"/>
      <c r="L194" s="129"/>
      <c r="M194" s="129"/>
      <c r="N194" s="129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56" s="2" customFormat="1" x14ac:dyDescent="0.3">
      <c r="B195" s="1"/>
      <c r="C195" s="1"/>
      <c r="D195" s="128"/>
      <c r="E195" s="129"/>
      <c r="F195" s="136"/>
      <c r="G195" s="128"/>
      <c r="H195" s="128"/>
      <c r="I195" s="128"/>
      <c r="J195" s="128"/>
      <c r="K195" s="129"/>
      <c r="L195" s="129"/>
      <c r="M195" s="129"/>
      <c r="N195" s="129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56" s="2" customFormat="1" x14ac:dyDescent="0.3">
      <c r="B196" s="1"/>
      <c r="C196" s="1"/>
      <c r="D196" s="128"/>
      <c r="E196" s="129"/>
      <c r="F196" s="136"/>
      <c r="G196" s="128"/>
      <c r="H196" s="128"/>
      <c r="I196" s="128"/>
      <c r="J196" s="128"/>
      <c r="K196" s="129"/>
      <c r="L196" s="129"/>
      <c r="M196" s="129"/>
      <c r="N196" s="129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56" s="2" customFormat="1" x14ac:dyDescent="0.3">
      <c r="B197" s="1"/>
      <c r="C197" s="1"/>
      <c r="D197" s="128"/>
      <c r="E197" s="129"/>
      <c r="F197" s="136"/>
      <c r="G197" s="128"/>
      <c r="H197" s="128"/>
      <c r="I197" s="128"/>
      <c r="J197" s="128"/>
      <c r="K197" s="129"/>
      <c r="L197" s="129"/>
      <c r="M197" s="129"/>
      <c r="N197" s="129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56" s="2" customFormat="1" x14ac:dyDescent="0.3">
      <c r="B198" s="1"/>
      <c r="C198" s="1"/>
      <c r="D198" s="128"/>
      <c r="E198" s="129"/>
      <c r="F198" s="136"/>
      <c r="G198" s="128"/>
      <c r="H198" s="128"/>
      <c r="I198" s="128"/>
      <c r="J198" s="128"/>
      <c r="K198" s="129"/>
      <c r="L198" s="129"/>
      <c r="M198" s="129"/>
      <c r="N198" s="129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56" s="2" customFormat="1" x14ac:dyDescent="0.3">
      <c r="B199" s="1"/>
      <c r="C199" s="1"/>
      <c r="D199" s="128"/>
      <c r="E199" s="129"/>
      <c r="F199" s="136"/>
      <c r="G199" s="128"/>
      <c r="H199" s="128"/>
      <c r="I199" s="128"/>
      <c r="J199" s="128"/>
      <c r="K199" s="129"/>
      <c r="L199" s="129"/>
      <c r="M199" s="129"/>
      <c r="N199" s="129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56" s="2" customFormat="1" x14ac:dyDescent="0.3">
      <c r="B200" s="1"/>
      <c r="C200" s="1"/>
      <c r="D200" s="128"/>
      <c r="E200" s="129"/>
      <c r="F200" s="136"/>
      <c r="G200" s="128"/>
      <c r="H200" s="128"/>
      <c r="I200" s="128"/>
      <c r="J200" s="128"/>
      <c r="K200" s="129"/>
      <c r="L200" s="129"/>
      <c r="M200" s="129"/>
      <c r="N200" s="129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56" s="2" customFormat="1" x14ac:dyDescent="0.3">
      <c r="B201" s="1"/>
      <c r="C201" s="1"/>
      <c r="D201" s="128"/>
      <c r="E201" s="129"/>
      <c r="F201" s="136"/>
      <c r="G201" s="128"/>
      <c r="H201" s="128"/>
      <c r="I201" s="128"/>
      <c r="J201" s="128"/>
      <c r="K201" s="129"/>
      <c r="L201" s="129"/>
      <c r="M201" s="129"/>
      <c r="N201" s="129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56" s="2" customFormat="1" x14ac:dyDescent="0.3">
      <c r="B202" s="1"/>
      <c r="C202" s="1"/>
      <c r="D202" s="128"/>
      <c r="E202" s="129"/>
      <c r="F202" s="136"/>
      <c r="G202" s="128"/>
      <c r="H202" s="128"/>
      <c r="I202" s="128"/>
      <c r="J202" s="128"/>
      <c r="K202" s="129"/>
      <c r="L202" s="129"/>
      <c r="M202" s="129"/>
      <c r="N202" s="129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56" s="2" customFormat="1" x14ac:dyDescent="0.3">
      <c r="B203" s="1"/>
      <c r="C203" s="1"/>
      <c r="D203" s="128"/>
      <c r="E203" s="129"/>
      <c r="F203" s="136"/>
      <c r="G203" s="128"/>
      <c r="H203" s="128"/>
      <c r="I203" s="128"/>
      <c r="J203" s="128"/>
      <c r="K203" s="129"/>
      <c r="L203" s="129"/>
      <c r="M203" s="129"/>
      <c r="N203" s="129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56" x14ac:dyDescent="0.3">
      <c r="A204" s="2"/>
      <c r="B204" s="1"/>
      <c r="C204" s="1"/>
      <c r="D204" s="128"/>
      <c r="E204" s="129"/>
      <c r="F204" s="136"/>
      <c r="G204" s="128"/>
      <c r="H204" s="128"/>
      <c r="I204" s="128"/>
      <c r="J204" s="128"/>
      <c r="K204" s="129"/>
      <c r="L204" s="129"/>
      <c r="M204" s="129"/>
      <c r="N204" s="129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  <c r="GU204" s="2"/>
      <c r="GV204" s="2"/>
      <c r="GW204" s="2"/>
      <c r="GX204" s="2"/>
      <c r="GY204" s="2"/>
      <c r="GZ204" s="2"/>
      <c r="HA204" s="2"/>
      <c r="HB204" s="2"/>
      <c r="HC204" s="2"/>
      <c r="HD204" s="2"/>
      <c r="HE204" s="2"/>
      <c r="HF204" s="2"/>
      <c r="HG204" s="2"/>
      <c r="HH204" s="2"/>
      <c r="HI204" s="2"/>
      <c r="HJ204" s="2"/>
      <c r="HK204" s="2"/>
      <c r="HL204" s="2"/>
      <c r="HM204" s="2"/>
      <c r="HN204" s="2"/>
      <c r="HO204" s="2"/>
      <c r="HP204" s="2"/>
      <c r="HQ204" s="2"/>
      <c r="HR204" s="2"/>
      <c r="HS204" s="2"/>
      <c r="HT204" s="2"/>
      <c r="HU204" s="2"/>
      <c r="HV204" s="2"/>
      <c r="HW204" s="2"/>
      <c r="HX204" s="2"/>
      <c r="HY204" s="2"/>
      <c r="HZ204" s="2"/>
      <c r="IA204" s="2"/>
      <c r="IB204" s="2"/>
      <c r="IC204" s="2"/>
      <c r="ID204" s="2"/>
      <c r="IE204" s="2"/>
      <c r="IF204" s="2"/>
      <c r="IG204" s="2"/>
      <c r="IH204" s="2"/>
      <c r="II204" s="2"/>
      <c r="IJ204" s="2"/>
      <c r="IK204" s="2"/>
      <c r="IL204" s="2"/>
      <c r="IM204" s="2"/>
      <c r="IN204" s="2"/>
      <c r="IO204" s="2"/>
      <c r="IP204" s="2"/>
      <c r="IQ204" s="2"/>
      <c r="IR204" s="2"/>
      <c r="IS204" s="2"/>
      <c r="IT204" s="2"/>
      <c r="IU204" s="2"/>
      <c r="IV204" s="2"/>
    </row>
    <row r="205" spans="1:256" x14ac:dyDescent="0.3">
      <c r="A205" s="2"/>
      <c r="B205" s="1"/>
      <c r="C205" s="1"/>
      <c r="D205" s="128"/>
      <c r="E205" s="129"/>
      <c r="F205" s="136"/>
      <c r="G205" s="128"/>
      <c r="H205" s="128"/>
      <c r="I205" s="128"/>
      <c r="J205" s="128"/>
      <c r="K205" s="129"/>
      <c r="L205" s="129"/>
      <c r="M205" s="129"/>
      <c r="N205" s="129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  <c r="FE205" s="2"/>
      <c r="FF205" s="2"/>
      <c r="FG205" s="2"/>
      <c r="FH205" s="2"/>
      <c r="FI205" s="2"/>
      <c r="FJ205" s="2"/>
      <c r="FK205" s="2"/>
      <c r="FL205" s="2"/>
      <c r="FM205" s="2"/>
      <c r="FN205" s="2"/>
      <c r="FO205" s="2"/>
      <c r="FP205" s="2"/>
      <c r="FQ205" s="2"/>
      <c r="FR205" s="2"/>
      <c r="FS205" s="2"/>
      <c r="FT205" s="2"/>
      <c r="FU205" s="2"/>
      <c r="FV205" s="2"/>
      <c r="FW205" s="2"/>
      <c r="FX205" s="2"/>
      <c r="FY205" s="2"/>
      <c r="FZ205" s="2"/>
      <c r="GA205" s="2"/>
      <c r="GB205" s="2"/>
      <c r="GC205" s="2"/>
      <c r="GD205" s="2"/>
      <c r="GE205" s="2"/>
      <c r="GF205" s="2"/>
      <c r="GG205" s="2"/>
      <c r="GH205" s="2"/>
      <c r="GI205" s="2"/>
      <c r="GJ205" s="2"/>
      <c r="GK205" s="2"/>
      <c r="GL205" s="2"/>
      <c r="GM205" s="2"/>
      <c r="GN205" s="2"/>
      <c r="GO205" s="2"/>
      <c r="GP205" s="2"/>
      <c r="GQ205" s="2"/>
      <c r="GR205" s="2"/>
      <c r="GS205" s="2"/>
      <c r="GT205" s="2"/>
      <c r="GU205" s="2"/>
      <c r="GV205" s="2"/>
      <c r="GW205" s="2"/>
      <c r="GX205" s="2"/>
      <c r="GY205" s="2"/>
      <c r="GZ205" s="2"/>
      <c r="HA205" s="2"/>
      <c r="HB205" s="2"/>
      <c r="HC205" s="2"/>
      <c r="HD205" s="2"/>
      <c r="HE205" s="2"/>
      <c r="HF205" s="2"/>
      <c r="HG205" s="2"/>
      <c r="HH205" s="2"/>
      <c r="HI205" s="2"/>
      <c r="HJ205" s="2"/>
      <c r="HK205" s="2"/>
      <c r="HL205" s="2"/>
      <c r="HM205" s="2"/>
      <c r="HN205" s="2"/>
      <c r="HO205" s="2"/>
      <c r="HP205" s="2"/>
      <c r="HQ205" s="2"/>
      <c r="HR205" s="2"/>
      <c r="HS205" s="2"/>
      <c r="HT205" s="2"/>
      <c r="HU205" s="2"/>
      <c r="HV205" s="2"/>
      <c r="HW205" s="2"/>
      <c r="HX205" s="2"/>
      <c r="HY205" s="2"/>
      <c r="HZ205" s="2"/>
      <c r="IA205" s="2"/>
      <c r="IB205" s="2"/>
      <c r="IC205" s="2"/>
      <c r="ID205" s="2"/>
      <c r="IE205" s="2"/>
      <c r="IF205" s="2"/>
      <c r="IG205" s="2"/>
      <c r="IH205" s="2"/>
      <c r="II205" s="2"/>
      <c r="IJ205" s="2"/>
      <c r="IK205" s="2"/>
      <c r="IL205" s="2"/>
      <c r="IM205" s="2"/>
      <c r="IN205" s="2"/>
      <c r="IO205" s="2"/>
      <c r="IP205" s="2"/>
      <c r="IQ205" s="2"/>
      <c r="IR205" s="2"/>
      <c r="IS205" s="2"/>
      <c r="IT205" s="2"/>
      <c r="IU205" s="2"/>
      <c r="IV205" s="2"/>
    </row>
    <row r="206" spans="1:256" x14ac:dyDescent="0.3">
      <c r="A206" s="2"/>
      <c r="B206" s="1"/>
      <c r="C206" s="1"/>
      <c r="D206" s="128"/>
      <c r="E206" s="129"/>
      <c r="F206" s="136"/>
      <c r="G206" s="128"/>
      <c r="H206" s="128"/>
      <c r="I206" s="128"/>
      <c r="J206" s="128"/>
      <c r="K206" s="129"/>
      <c r="L206" s="129"/>
      <c r="M206" s="129"/>
      <c r="N206" s="129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  <c r="FE206" s="2"/>
      <c r="FF206" s="2"/>
      <c r="FG206" s="2"/>
      <c r="FH206" s="2"/>
      <c r="FI206" s="2"/>
      <c r="FJ206" s="2"/>
      <c r="FK206" s="2"/>
      <c r="FL206" s="2"/>
      <c r="FM206" s="2"/>
      <c r="FN206" s="2"/>
      <c r="FO206" s="2"/>
      <c r="FP206" s="2"/>
      <c r="FQ206" s="2"/>
      <c r="FR206" s="2"/>
      <c r="FS206" s="2"/>
      <c r="FT206" s="2"/>
      <c r="FU206" s="2"/>
      <c r="FV206" s="2"/>
      <c r="FW206" s="2"/>
      <c r="FX206" s="2"/>
      <c r="FY206" s="2"/>
      <c r="FZ206" s="2"/>
      <c r="GA206" s="2"/>
      <c r="GB206" s="2"/>
      <c r="GC206" s="2"/>
      <c r="GD206" s="2"/>
      <c r="GE206" s="2"/>
      <c r="GF206" s="2"/>
      <c r="GG206" s="2"/>
      <c r="GH206" s="2"/>
      <c r="GI206" s="2"/>
      <c r="GJ206" s="2"/>
      <c r="GK206" s="2"/>
      <c r="GL206" s="2"/>
      <c r="GM206" s="2"/>
      <c r="GN206" s="2"/>
      <c r="GO206" s="2"/>
      <c r="GP206" s="2"/>
      <c r="GQ206" s="2"/>
      <c r="GR206" s="2"/>
      <c r="GS206" s="2"/>
      <c r="GT206" s="2"/>
      <c r="GU206" s="2"/>
      <c r="GV206" s="2"/>
      <c r="GW206" s="2"/>
      <c r="GX206" s="2"/>
      <c r="GY206" s="2"/>
      <c r="GZ206" s="2"/>
      <c r="HA206" s="2"/>
      <c r="HB206" s="2"/>
      <c r="HC206" s="2"/>
      <c r="HD206" s="2"/>
      <c r="HE206" s="2"/>
      <c r="HF206" s="2"/>
      <c r="HG206" s="2"/>
      <c r="HH206" s="2"/>
      <c r="HI206" s="2"/>
      <c r="HJ206" s="2"/>
      <c r="HK206" s="2"/>
      <c r="HL206" s="2"/>
      <c r="HM206" s="2"/>
      <c r="HN206" s="2"/>
      <c r="HO206" s="2"/>
      <c r="HP206" s="2"/>
      <c r="HQ206" s="2"/>
      <c r="HR206" s="2"/>
      <c r="HS206" s="2"/>
      <c r="HT206" s="2"/>
      <c r="HU206" s="2"/>
      <c r="HV206" s="2"/>
      <c r="HW206" s="2"/>
      <c r="HX206" s="2"/>
      <c r="HY206" s="2"/>
      <c r="HZ206" s="2"/>
      <c r="IA206" s="2"/>
      <c r="IB206" s="2"/>
      <c r="IC206" s="2"/>
      <c r="ID206" s="2"/>
      <c r="IE206" s="2"/>
      <c r="IF206" s="2"/>
      <c r="IG206" s="2"/>
      <c r="IH206" s="2"/>
      <c r="II206" s="2"/>
      <c r="IJ206" s="2"/>
      <c r="IK206" s="2"/>
      <c r="IL206" s="2"/>
      <c r="IM206" s="2"/>
      <c r="IN206" s="2"/>
      <c r="IO206" s="2"/>
      <c r="IP206" s="2"/>
      <c r="IQ206" s="2"/>
      <c r="IR206" s="2"/>
      <c r="IS206" s="2"/>
      <c r="IT206" s="2"/>
      <c r="IU206" s="2"/>
      <c r="IV206" s="2"/>
    </row>
    <row r="207" spans="1:256" x14ac:dyDescent="0.3">
      <c r="A207" s="2"/>
      <c r="B207" s="1"/>
      <c r="C207" s="1"/>
      <c r="D207" s="128"/>
      <c r="E207" s="129"/>
      <c r="F207" s="136"/>
      <c r="G207" s="128"/>
      <c r="H207" s="128"/>
      <c r="I207" s="128"/>
      <c r="J207" s="128"/>
      <c r="K207" s="129"/>
      <c r="L207" s="129"/>
      <c r="M207" s="129"/>
      <c r="N207" s="129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  <c r="FE207" s="2"/>
      <c r="FF207" s="2"/>
      <c r="FG207" s="2"/>
      <c r="FH207" s="2"/>
      <c r="FI207" s="2"/>
      <c r="FJ207" s="2"/>
      <c r="FK207" s="2"/>
      <c r="FL207" s="2"/>
      <c r="FM207" s="2"/>
      <c r="FN207" s="2"/>
      <c r="FO207" s="2"/>
      <c r="FP207" s="2"/>
      <c r="FQ207" s="2"/>
      <c r="FR207" s="2"/>
      <c r="FS207" s="2"/>
      <c r="FT207" s="2"/>
      <c r="FU207" s="2"/>
      <c r="FV207" s="2"/>
      <c r="FW207" s="2"/>
      <c r="FX207" s="2"/>
      <c r="FY207" s="2"/>
      <c r="FZ207" s="2"/>
      <c r="GA207" s="2"/>
      <c r="GB207" s="2"/>
      <c r="GC207" s="2"/>
      <c r="GD207" s="2"/>
      <c r="GE207" s="2"/>
      <c r="GF207" s="2"/>
      <c r="GG207" s="2"/>
      <c r="GH207" s="2"/>
      <c r="GI207" s="2"/>
      <c r="GJ207" s="2"/>
      <c r="GK207" s="2"/>
      <c r="GL207" s="2"/>
      <c r="GM207" s="2"/>
      <c r="GN207" s="2"/>
      <c r="GO207" s="2"/>
      <c r="GP207" s="2"/>
      <c r="GQ207" s="2"/>
      <c r="GR207" s="2"/>
      <c r="GS207" s="2"/>
      <c r="GT207" s="2"/>
      <c r="GU207" s="2"/>
      <c r="GV207" s="2"/>
      <c r="GW207" s="2"/>
      <c r="GX207" s="2"/>
      <c r="GY207" s="2"/>
      <c r="GZ207" s="2"/>
      <c r="HA207" s="2"/>
      <c r="HB207" s="2"/>
      <c r="HC207" s="2"/>
      <c r="HD207" s="2"/>
      <c r="HE207" s="2"/>
      <c r="HF207" s="2"/>
      <c r="HG207" s="2"/>
      <c r="HH207" s="2"/>
      <c r="HI207" s="2"/>
      <c r="HJ207" s="2"/>
      <c r="HK207" s="2"/>
      <c r="HL207" s="2"/>
      <c r="HM207" s="2"/>
      <c r="HN207" s="2"/>
      <c r="HO207" s="2"/>
      <c r="HP207" s="2"/>
      <c r="HQ207" s="2"/>
      <c r="HR207" s="2"/>
      <c r="HS207" s="2"/>
      <c r="HT207" s="2"/>
      <c r="HU207" s="2"/>
      <c r="HV207" s="2"/>
      <c r="HW207" s="2"/>
      <c r="HX207" s="2"/>
      <c r="HY207" s="2"/>
      <c r="HZ207" s="2"/>
      <c r="IA207" s="2"/>
      <c r="IB207" s="2"/>
      <c r="IC207" s="2"/>
      <c r="ID207" s="2"/>
      <c r="IE207" s="2"/>
      <c r="IF207" s="2"/>
      <c r="IG207" s="2"/>
      <c r="IH207" s="2"/>
      <c r="II207" s="2"/>
      <c r="IJ207" s="2"/>
      <c r="IK207" s="2"/>
      <c r="IL207" s="2"/>
      <c r="IM207" s="2"/>
      <c r="IN207" s="2"/>
      <c r="IO207" s="2"/>
      <c r="IP207" s="2"/>
      <c r="IQ207" s="2"/>
      <c r="IR207" s="2"/>
      <c r="IS207" s="2"/>
      <c r="IT207" s="2"/>
      <c r="IU207" s="2"/>
      <c r="IV207" s="2"/>
    </row>
    <row r="208" spans="1:256" x14ac:dyDescent="0.3">
      <c r="A208" s="2"/>
      <c r="B208" s="1"/>
      <c r="C208" s="1"/>
      <c r="D208" s="128"/>
      <c r="E208" s="129"/>
      <c r="F208" s="136"/>
      <c r="G208" s="128"/>
      <c r="H208" s="128"/>
      <c r="I208" s="128"/>
      <c r="J208" s="128"/>
      <c r="K208" s="129"/>
      <c r="L208" s="129"/>
      <c r="M208" s="129"/>
      <c r="N208" s="129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  <c r="FE208" s="2"/>
      <c r="FF208" s="2"/>
      <c r="FG208" s="2"/>
      <c r="FH208" s="2"/>
      <c r="FI208" s="2"/>
      <c r="FJ208" s="2"/>
      <c r="FK208" s="2"/>
      <c r="FL208" s="2"/>
      <c r="FM208" s="2"/>
      <c r="FN208" s="2"/>
      <c r="FO208" s="2"/>
      <c r="FP208" s="2"/>
      <c r="FQ208" s="2"/>
      <c r="FR208" s="2"/>
      <c r="FS208" s="2"/>
      <c r="FT208" s="2"/>
      <c r="FU208" s="2"/>
      <c r="FV208" s="2"/>
      <c r="FW208" s="2"/>
      <c r="FX208" s="2"/>
      <c r="FY208" s="2"/>
      <c r="FZ208" s="2"/>
      <c r="GA208" s="2"/>
      <c r="GB208" s="2"/>
      <c r="GC208" s="2"/>
      <c r="GD208" s="2"/>
      <c r="GE208" s="2"/>
      <c r="GF208" s="2"/>
      <c r="GG208" s="2"/>
      <c r="GH208" s="2"/>
      <c r="GI208" s="2"/>
      <c r="GJ208" s="2"/>
      <c r="GK208" s="2"/>
      <c r="GL208" s="2"/>
      <c r="GM208" s="2"/>
      <c r="GN208" s="2"/>
      <c r="GO208" s="2"/>
      <c r="GP208" s="2"/>
      <c r="GQ208" s="2"/>
      <c r="GR208" s="2"/>
      <c r="GS208" s="2"/>
      <c r="GT208" s="2"/>
      <c r="GU208" s="2"/>
      <c r="GV208" s="2"/>
      <c r="GW208" s="2"/>
      <c r="GX208" s="2"/>
      <c r="GY208" s="2"/>
      <c r="GZ208" s="2"/>
      <c r="HA208" s="2"/>
      <c r="HB208" s="2"/>
      <c r="HC208" s="2"/>
      <c r="HD208" s="2"/>
      <c r="HE208" s="2"/>
      <c r="HF208" s="2"/>
      <c r="HG208" s="2"/>
      <c r="HH208" s="2"/>
      <c r="HI208" s="2"/>
      <c r="HJ208" s="2"/>
      <c r="HK208" s="2"/>
      <c r="HL208" s="2"/>
      <c r="HM208" s="2"/>
      <c r="HN208" s="2"/>
      <c r="HO208" s="2"/>
      <c r="HP208" s="2"/>
      <c r="HQ208" s="2"/>
      <c r="HR208" s="2"/>
      <c r="HS208" s="2"/>
      <c r="HT208" s="2"/>
      <c r="HU208" s="2"/>
      <c r="HV208" s="2"/>
      <c r="HW208" s="2"/>
      <c r="HX208" s="2"/>
      <c r="HY208" s="2"/>
      <c r="HZ208" s="2"/>
      <c r="IA208" s="2"/>
      <c r="IB208" s="2"/>
      <c r="IC208" s="2"/>
      <c r="ID208" s="2"/>
      <c r="IE208" s="2"/>
      <c r="IF208" s="2"/>
      <c r="IG208" s="2"/>
      <c r="IH208" s="2"/>
      <c r="II208" s="2"/>
      <c r="IJ208" s="2"/>
      <c r="IK208" s="2"/>
      <c r="IL208" s="2"/>
      <c r="IM208" s="2"/>
      <c r="IN208" s="2"/>
      <c r="IO208" s="2"/>
      <c r="IP208" s="2"/>
      <c r="IQ208" s="2"/>
      <c r="IR208" s="2"/>
      <c r="IS208" s="2"/>
      <c r="IT208" s="2"/>
      <c r="IU208" s="2"/>
      <c r="IV208" s="2"/>
    </row>
    <row r="209" spans="1:256" x14ac:dyDescent="0.3">
      <c r="A209" s="2"/>
      <c r="B209" s="1"/>
      <c r="C209" s="1"/>
      <c r="D209" s="128"/>
      <c r="E209" s="129"/>
      <c r="F209" s="136"/>
      <c r="G209" s="128"/>
      <c r="H209" s="128"/>
      <c r="I209" s="128"/>
      <c r="J209" s="128"/>
      <c r="K209" s="129"/>
      <c r="L209" s="129"/>
      <c r="M209" s="129"/>
      <c r="N209" s="129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  <c r="FR209" s="2"/>
      <c r="FS209" s="2"/>
      <c r="FT209" s="2"/>
      <c r="FU209" s="2"/>
      <c r="FV209" s="2"/>
      <c r="FW209" s="2"/>
      <c r="FX209" s="2"/>
      <c r="FY209" s="2"/>
      <c r="FZ209" s="2"/>
      <c r="GA209" s="2"/>
      <c r="GB209" s="2"/>
      <c r="GC209" s="2"/>
      <c r="GD209" s="2"/>
      <c r="GE209" s="2"/>
      <c r="GF209" s="2"/>
      <c r="GG209" s="2"/>
      <c r="GH209" s="2"/>
      <c r="GI209" s="2"/>
      <c r="GJ209" s="2"/>
      <c r="GK209" s="2"/>
      <c r="GL209" s="2"/>
      <c r="GM209" s="2"/>
      <c r="GN209" s="2"/>
      <c r="GO209" s="2"/>
      <c r="GP209" s="2"/>
      <c r="GQ209" s="2"/>
      <c r="GR209" s="2"/>
      <c r="GS209" s="2"/>
      <c r="GT209" s="2"/>
      <c r="GU209" s="2"/>
      <c r="GV209" s="2"/>
      <c r="GW209" s="2"/>
      <c r="GX209" s="2"/>
      <c r="GY209" s="2"/>
      <c r="GZ209" s="2"/>
      <c r="HA209" s="2"/>
      <c r="HB209" s="2"/>
      <c r="HC209" s="2"/>
      <c r="HD209" s="2"/>
      <c r="HE209" s="2"/>
      <c r="HF209" s="2"/>
      <c r="HG209" s="2"/>
      <c r="HH209" s="2"/>
      <c r="HI209" s="2"/>
      <c r="HJ209" s="2"/>
      <c r="HK209" s="2"/>
      <c r="HL209" s="2"/>
      <c r="HM209" s="2"/>
      <c r="HN209" s="2"/>
      <c r="HO209" s="2"/>
      <c r="HP209" s="2"/>
      <c r="HQ209" s="2"/>
      <c r="HR209" s="2"/>
      <c r="HS209" s="2"/>
      <c r="HT209" s="2"/>
      <c r="HU209" s="2"/>
      <c r="HV209" s="2"/>
      <c r="HW209" s="2"/>
      <c r="HX209" s="2"/>
      <c r="HY209" s="2"/>
      <c r="HZ209" s="2"/>
      <c r="IA209" s="2"/>
      <c r="IB209" s="2"/>
      <c r="IC209" s="2"/>
      <c r="ID209" s="2"/>
      <c r="IE209" s="2"/>
      <c r="IF209" s="2"/>
      <c r="IG209" s="2"/>
      <c r="IH209" s="2"/>
      <c r="II209" s="2"/>
      <c r="IJ209" s="2"/>
      <c r="IK209" s="2"/>
      <c r="IL209" s="2"/>
      <c r="IM209" s="2"/>
      <c r="IN209" s="2"/>
      <c r="IO209" s="2"/>
      <c r="IP209" s="2"/>
      <c r="IQ209" s="2"/>
      <c r="IR209" s="2"/>
      <c r="IS209" s="2"/>
      <c r="IT209" s="2"/>
      <c r="IU209" s="2"/>
      <c r="IV209" s="2"/>
    </row>
    <row r="210" spans="1:256" x14ac:dyDescent="0.3">
      <c r="A210" s="2"/>
      <c r="B210" s="1"/>
      <c r="C210" s="1"/>
      <c r="D210" s="128"/>
      <c r="E210" s="129"/>
      <c r="F210" s="136"/>
      <c r="G210" s="128"/>
      <c r="H210" s="128"/>
      <c r="I210" s="128"/>
      <c r="J210" s="128"/>
      <c r="K210" s="129"/>
      <c r="L210" s="129"/>
      <c r="M210" s="129"/>
      <c r="N210" s="129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/>
      <c r="FR210" s="2"/>
      <c r="FS210" s="2"/>
      <c r="FT210" s="2"/>
      <c r="FU210" s="2"/>
      <c r="FV210" s="2"/>
      <c r="FW210" s="2"/>
      <c r="FX210" s="2"/>
      <c r="FY210" s="2"/>
      <c r="FZ210" s="2"/>
      <c r="GA210" s="2"/>
      <c r="GB210" s="2"/>
      <c r="GC210" s="2"/>
      <c r="GD210" s="2"/>
      <c r="GE210" s="2"/>
      <c r="GF210" s="2"/>
      <c r="GG210" s="2"/>
      <c r="GH210" s="2"/>
      <c r="GI210" s="2"/>
      <c r="GJ210" s="2"/>
      <c r="GK210" s="2"/>
      <c r="GL210" s="2"/>
      <c r="GM210" s="2"/>
      <c r="GN210" s="2"/>
      <c r="GO210" s="2"/>
      <c r="GP210" s="2"/>
      <c r="GQ210" s="2"/>
      <c r="GR210" s="2"/>
      <c r="GS210" s="2"/>
      <c r="GT210" s="2"/>
      <c r="GU210" s="2"/>
      <c r="GV210" s="2"/>
      <c r="GW210" s="2"/>
      <c r="GX210" s="2"/>
      <c r="GY210" s="2"/>
      <c r="GZ210" s="2"/>
      <c r="HA210" s="2"/>
      <c r="HB210" s="2"/>
      <c r="HC210" s="2"/>
      <c r="HD210" s="2"/>
      <c r="HE210" s="2"/>
      <c r="HF210" s="2"/>
      <c r="HG210" s="2"/>
      <c r="HH210" s="2"/>
      <c r="HI210" s="2"/>
      <c r="HJ210" s="2"/>
      <c r="HK210" s="2"/>
      <c r="HL210" s="2"/>
      <c r="HM210" s="2"/>
      <c r="HN210" s="2"/>
      <c r="HO210" s="2"/>
      <c r="HP210" s="2"/>
      <c r="HQ210" s="2"/>
      <c r="HR210" s="2"/>
      <c r="HS210" s="2"/>
      <c r="HT210" s="2"/>
      <c r="HU210" s="2"/>
      <c r="HV210" s="2"/>
      <c r="HW210" s="2"/>
      <c r="HX210" s="2"/>
      <c r="HY210" s="2"/>
      <c r="HZ210" s="2"/>
      <c r="IA210" s="2"/>
      <c r="IB210" s="2"/>
      <c r="IC210" s="2"/>
      <c r="ID210" s="2"/>
      <c r="IE210" s="2"/>
      <c r="IF210" s="2"/>
      <c r="IG210" s="2"/>
      <c r="IH210" s="2"/>
      <c r="II210" s="2"/>
      <c r="IJ210" s="2"/>
      <c r="IK210" s="2"/>
      <c r="IL210" s="2"/>
      <c r="IM210" s="2"/>
      <c r="IN210" s="2"/>
      <c r="IO210" s="2"/>
      <c r="IP210" s="2"/>
      <c r="IQ210" s="2"/>
      <c r="IR210" s="2"/>
      <c r="IS210" s="2"/>
      <c r="IT210" s="2"/>
      <c r="IU210" s="2"/>
      <c r="IV210" s="2"/>
    </row>
    <row r="211" spans="1:256" x14ac:dyDescent="0.3">
      <c r="A211" s="2"/>
      <c r="B211" s="1"/>
      <c r="C211" s="1"/>
      <c r="D211" s="128"/>
      <c r="E211" s="129"/>
      <c r="F211" s="136"/>
      <c r="G211" s="128"/>
      <c r="H211" s="128"/>
      <c r="I211" s="128"/>
      <c r="J211" s="128"/>
      <c r="K211" s="129"/>
      <c r="L211" s="129"/>
      <c r="M211" s="129"/>
      <c r="N211" s="129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  <c r="FE211" s="2"/>
      <c r="FF211" s="2"/>
      <c r="FG211" s="2"/>
      <c r="FH211" s="2"/>
      <c r="FI211" s="2"/>
      <c r="FJ211" s="2"/>
      <c r="FK211" s="2"/>
      <c r="FL211" s="2"/>
      <c r="FM211" s="2"/>
      <c r="FN211" s="2"/>
      <c r="FO211" s="2"/>
      <c r="FP211" s="2"/>
      <c r="FQ211" s="2"/>
      <c r="FR211" s="2"/>
      <c r="FS211" s="2"/>
      <c r="FT211" s="2"/>
      <c r="FU211" s="2"/>
      <c r="FV211" s="2"/>
      <c r="FW211" s="2"/>
      <c r="FX211" s="2"/>
      <c r="FY211" s="2"/>
      <c r="FZ211" s="2"/>
      <c r="GA211" s="2"/>
      <c r="GB211" s="2"/>
      <c r="GC211" s="2"/>
      <c r="GD211" s="2"/>
      <c r="GE211" s="2"/>
      <c r="GF211" s="2"/>
      <c r="GG211" s="2"/>
      <c r="GH211" s="2"/>
      <c r="GI211" s="2"/>
      <c r="GJ211" s="2"/>
      <c r="GK211" s="2"/>
      <c r="GL211" s="2"/>
      <c r="GM211" s="2"/>
      <c r="GN211" s="2"/>
      <c r="GO211" s="2"/>
      <c r="GP211" s="2"/>
      <c r="GQ211" s="2"/>
      <c r="GR211" s="2"/>
      <c r="GS211" s="2"/>
      <c r="GT211" s="2"/>
      <c r="GU211" s="2"/>
      <c r="GV211" s="2"/>
      <c r="GW211" s="2"/>
      <c r="GX211" s="2"/>
      <c r="GY211" s="2"/>
      <c r="GZ211" s="2"/>
      <c r="HA211" s="2"/>
      <c r="HB211" s="2"/>
      <c r="HC211" s="2"/>
      <c r="HD211" s="2"/>
      <c r="HE211" s="2"/>
      <c r="HF211" s="2"/>
      <c r="HG211" s="2"/>
      <c r="HH211" s="2"/>
      <c r="HI211" s="2"/>
      <c r="HJ211" s="2"/>
      <c r="HK211" s="2"/>
      <c r="HL211" s="2"/>
      <c r="HM211" s="2"/>
      <c r="HN211" s="2"/>
      <c r="HO211" s="2"/>
      <c r="HP211" s="2"/>
      <c r="HQ211" s="2"/>
      <c r="HR211" s="2"/>
      <c r="HS211" s="2"/>
      <c r="HT211" s="2"/>
      <c r="HU211" s="2"/>
      <c r="HV211" s="2"/>
      <c r="HW211" s="2"/>
      <c r="HX211" s="2"/>
      <c r="HY211" s="2"/>
      <c r="HZ211" s="2"/>
      <c r="IA211" s="2"/>
      <c r="IB211" s="2"/>
      <c r="IC211" s="2"/>
      <c r="ID211" s="2"/>
      <c r="IE211" s="2"/>
      <c r="IF211" s="2"/>
      <c r="IG211" s="2"/>
      <c r="IH211" s="2"/>
      <c r="II211" s="2"/>
      <c r="IJ211" s="2"/>
      <c r="IK211" s="2"/>
      <c r="IL211" s="2"/>
      <c r="IM211" s="2"/>
      <c r="IN211" s="2"/>
      <c r="IO211" s="2"/>
      <c r="IP211" s="2"/>
      <c r="IQ211" s="2"/>
      <c r="IR211" s="2"/>
      <c r="IS211" s="2"/>
      <c r="IT211" s="2"/>
      <c r="IU211" s="2"/>
      <c r="IV211" s="2"/>
    </row>
    <row r="212" spans="1:256" x14ac:dyDescent="0.3">
      <c r="A212" s="2"/>
      <c r="B212" s="1"/>
      <c r="C212" s="1"/>
      <c r="D212" s="128"/>
      <c r="E212" s="129"/>
      <c r="F212" s="136"/>
      <c r="G212" s="128"/>
      <c r="H212" s="128"/>
      <c r="I212" s="128"/>
      <c r="J212" s="128"/>
      <c r="K212" s="129"/>
      <c r="L212" s="129"/>
      <c r="M212" s="129"/>
      <c r="N212" s="129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  <c r="FE212" s="2"/>
      <c r="FF212" s="2"/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/>
      <c r="FR212" s="2"/>
      <c r="FS212" s="2"/>
      <c r="FT212" s="2"/>
      <c r="FU212" s="2"/>
      <c r="FV212" s="2"/>
      <c r="FW212" s="2"/>
      <c r="FX212" s="2"/>
      <c r="FY212" s="2"/>
      <c r="FZ212" s="2"/>
      <c r="GA212" s="2"/>
      <c r="GB212" s="2"/>
      <c r="GC212" s="2"/>
      <c r="GD212" s="2"/>
      <c r="GE212" s="2"/>
      <c r="GF212" s="2"/>
      <c r="GG212" s="2"/>
      <c r="GH212" s="2"/>
      <c r="GI212" s="2"/>
      <c r="GJ212" s="2"/>
      <c r="GK212" s="2"/>
      <c r="GL212" s="2"/>
      <c r="GM212" s="2"/>
      <c r="GN212" s="2"/>
      <c r="GO212" s="2"/>
      <c r="GP212" s="2"/>
      <c r="GQ212" s="2"/>
      <c r="GR212" s="2"/>
      <c r="GS212" s="2"/>
      <c r="GT212" s="2"/>
      <c r="GU212" s="2"/>
      <c r="GV212" s="2"/>
      <c r="GW212" s="2"/>
      <c r="GX212" s="2"/>
      <c r="GY212" s="2"/>
      <c r="GZ212" s="2"/>
      <c r="HA212" s="2"/>
      <c r="HB212" s="2"/>
      <c r="HC212" s="2"/>
      <c r="HD212" s="2"/>
      <c r="HE212" s="2"/>
      <c r="HF212" s="2"/>
      <c r="HG212" s="2"/>
      <c r="HH212" s="2"/>
      <c r="HI212" s="2"/>
      <c r="HJ212" s="2"/>
      <c r="HK212" s="2"/>
      <c r="HL212" s="2"/>
      <c r="HM212" s="2"/>
      <c r="HN212" s="2"/>
      <c r="HO212" s="2"/>
      <c r="HP212" s="2"/>
      <c r="HQ212" s="2"/>
      <c r="HR212" s="2"/>
      <c r="HS212" s="2"/>
      <c r="HT212" s="2"/>
      <c r="HU212" s="2"/>
      <c r="HV212" s="2"/>
      <c r="HW212" s="2"/>
      <c r="HX212" s="2"/>
      <c r="HY212" s="2"/>
      <c r="HZ212" s="2"/>
      <c r="IA212" s="2"/>
      <c r="IB212" s="2"/>
      <c r="IC212" s="2"/>
      <c r="ID212" s="2"/>
      <c r="IE212" s="2"/>
      <c r="IF212" s="2"/>
      <c r="IG212" s="2"/>
      <c r="IH212" s="2"/>
      <c r="II212" s="2"/>
      <c r="IJ212" s="2"/>
      <c r="IK212" s="2"/>
      <c r="IL212" s="2"/>
      <c r="IM212" s="2"/>
      <c r="IN212" s="2"/>
      <c r="IO212" s="2"/>
      <c r="IP212" s="2"/>
      <c r="IQ212" s="2"/>
      <c r="IR212" s="2"/>
      <c r="IS212" s="2"/>
      <c r="IT212" s="2"/>
      <c r="IU212" s="2"/>
      <c r="IV212" s="2"/>
    </row>
    <row r="213" spans="1:256" x14ac:dyDescent="0.3">
      <c r="A213" s="2"/>
      <c r="B213" s="1"/>
      <c r="C213" s="1"/>
      <c r="D213" s="128"/>
      <c r="E213" s="129"/>
      <c r="F213" s="136"/>
      <c r="G213" s="128"/>
      <c r="H213" s="128"/>
      <c r="I213" s="128"/>
      <c r="J213" s="128"/>
      <c r="K213" s="129"/>
      <c r="L213" s="129"/>
      <c r="M213" s="129"/>
      <c r="N213" s="129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  <c r="FE213" s="2"/>
      <c r="FF213" s="2"/>
      <c r="FG213" s="2"/>
      <c r="FH213" s="2"/>
      <c r="FI213" s="2"/>
      <c r="FJ213" s="2"/>
      <c r="FK213" s="2"/>
      <c r="FL213" s="2"/>
      <c r="FM213" s="2"/>
      <c r="FN213" s="2"/>
      <c r="FO213" s="2"/>
      <c r="FP213" s="2"/>
      <c r="FQ213" s="2"/>
      <c r="FR213" s="2"/>
      <c r="FS213" s="2"/>
      <c r="FT213" s="2"/>
      <c r="FU213" s="2"/>
      <c r="FV213" s="2"/>
      <c r="FW213" s="2"/>
      <c r="FX213" s="2"/>
      <c r="FY213" s="2"/>
      <c r="FZ213" s="2"/>
      <c r="GA213" s="2"/>
      <c r="GB213" s="2"/>
      <c r="GC213" s="2"/>
      <c r="GD213" s="2"/>
      <c r="GE213" s="2"/>
      <c r="GF213" s="2"/>
      <c r="GG213" s="2"/>
      <c r="GH213" s="2"/>
      <c r="GI213" s="2"/>
      <c r="GJ213" s="2"/>
      <c r="GK213" s="2"/>
      <c r="GL213" s="2"/>
      <c r="GM213" s="2"/>
      <c r="GN213" s="2"/>
      <c r="GO213" s="2"/>
      <c r="GP213" s="2"/>
      <c r="GQ213" s="2"/>
      <c r="GR213" s="2"/>
      <c r="GS213" s="2"/>
      <c r="GT213" s="2"/>
      <c r="GU213" s="2"/>
      <c r="GV213" s="2"/>
      <c r="GW213" s="2"/>
      <c r="GX213" s="2"/>
      <c r="GY213" s="2"/>
      <c r="GZ213" s="2"/>
      <c r="HA213" s="2"/>
      <c r="HB213" s="2"/>
      <c r="HC213" s="2"/>
      <c r="HD213" s="2"/>
      <c r="HE213" s="2"/>
      <c r="HF213" s="2"/>
      <c r="HG213" s="2"/>
      <c r="HH213" s="2"/>
      <c r="HI213" s="2"/>
      <c r="HJ213" s="2"/>
      <c r="HK213" s="2"/>
      <c r="HL213" s="2"/>
      <c r="HM213" s="2"/>
      <c r="HN213" s="2"/>
      <c r="HO213" s="2"/>
      <c r="HP213" s="2"/>
      <c r="HQ213" s="2"/>
      <c r="HR213" s="2"/>
      <c r="HS213" s="2"/>
      <c r="HT213" s="2"/>
      <c r="HU213" s="2"/>
      <c r="HV213" s="2"/>
      <c r="HW213" s="2"/>
      <c r="HX213" s="2"/>
      <c r="HY213" s="2"/>
      <c r="HZ213" s="2"/>
      <c r="IA213" s="2"/>
      <c r="IB213" s="2"/>
      <c r="IC213" s="2"/>
      <c r="ID213" s="2"/>
      <c r="IE213" s="2"/>
      <c r="IF213" s="2"/>
      <c r="IG213" s="2"/>
      <c r="IH213" s="2"/>
      <c r="II213" s="2"/>
      <c r="IJ213" s="2"/>
      <c r="IK213" s="2"/>
      <c r="IL213" s="2"/>
      <c r="IM213" s="2"/>
      <c r="IN213" s="2"/>
      <c r="IO213" s="2"/>
      <c r="IP213" s="2"/>
      <c r="IQ213" s="2"/>
      <c r="IR213" s="2"/>
      <c r="IS213" s="2"/>
      <c r="IT213" s="2"/>
      <c r="IU213" s="2"/>
      <c r="IV213" s="2"/>
    </row>
    <row r="214" spans="1:256" x14ac:dyDescent="0.3">
      <c r="A214" s="2"/>
      <c r="B214" s="1"/>
      <c r="C214" s="1"/>
      <c r="E214" s="129"/>
      <c r="F214" s="136"/>
      <c r="K214" s="129"/>
      <c r="L214" s="129"/>
      <c r="M214" s="129"/>
      <c r="N214" s="129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  <c r="FE214" s="2"/>
      <c r="FF214" s="2"/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/>
      <c r="FR214" s="2"/>
      <c r="FS214" s="2"/>
      <c r="FT214" s="2"/>
      <c r="FU214" s="2"/>
      <c r="FV214" s="2"/>
      <c r="FW214" s="2"/>
      <c r="FX214" s="2"/>
      <c r="FY214" s="2"/>
      <c r="FZ214" s="2"/>
      <c r="GA214" s="2"/>
      <c r="GB214" s="2"/>
      <c r="GC214" s="2"/>
      <c r="GD214" s="2"/>
      <c r="GE214" s="2"/>
      <c r="GF214" s="2"/>
      <c r="GG214" s="2"/>
      <c r="GH214" s="2"/>
      <c r="GI214" s="2"/>
      <c r="GJ214" s="2"/>
      <c r="GK214" s="2"/>
      <c r="GL214" s="2"/>
      <c r="GM214" s="2"/>
      <c r="GN214" s="2"/>
      <c r="GO214" s="2"/>
      <c r="GP214" s="2"/>
      <c r="GQ214" s="2"/>
      <c r="GR214" s="2"/>
      <c r="GS214" s="2"/>
      <c r="GT214" s="2"/>
      <c r="GU214" s="2"/>
      <c r="GV214" s="2"/>
      <c r="GW214" s="2"/>
      <c r="GX214" s="2"/>
      <c r="GY214" s="2"/>
      <c r="GZ214" s="2"/>
      <c r="HA214" s="2"/>
      <c r="HB214" s="2"/>
      <c r="HC214" s="2"/>
      <c r="HD214" s="2"/>
      <c r="HE214" s="2"/>
      <c r="HF214" s="2"/>
      <c r="HG214" s="2"/>
      <c r="HH214" s="2"/>
      <c r="HI214" s="2"/>
      <c r="HJ214" s="2"/>
      <c r="HK214" s="2"/>
      <c r="HL214" s="2"/>
      <c r="HM214" s="2"/>
      <c r="HN214" s="2"/>
      <c r="HO214" s="2"/>
      <c r="HP214" s="2"/>
      <c r="HQ214" s="2"/>
      <c r="HR214" s="2"/>
      <c r="HS214" s="2"/>
      <c r="HT214" s="2"/>
      <c r="HU214" s="2"/>
      <c r="HV214" s="2"/>
      <c r="HW214" s="2"/>
      <c r="HX214" s="2"/>
      <c r="HY214" s="2"/>
      <c r="HZ214" s="2"/>
      <c r="IA214" s="2"/>
      <c r="IB214" s="2"/>
      <c r="IC214" s="2"/>
      <c r="ID214" s="2"/>
      <c r="IE214" s="2"/>
      <c r="IF214" s="2"/>
      <c r="IG214" s="2"/>
      <c r="IH214" s="2"/>
      <c r="II214" s="2"/>
      <c r="IJ214" s="2"/>
      <c r="IK214" s="2"/>
      <c r="IL214" s="2"/>
      <c r="IM214" s="2"/>
      <c r="IN214" s="2"/>
      <c r="IO214" s="2"/>
      <c r="IP214" s="2"/>
      <c r="IQ214" s="2"/>
      <c r="IR214" s="2"/>
      <c r="IS214" s="2"/>
      <c r="IT214" s="2"/>
      <c r="IU214" s="2"/>
      <c r="IV214" s="2"/>
    </row>
    <row r="215" spans="1:256" x14ac:dyDescent="0.3">
      <c r="A215" s="2"/>
      <c r="B215" s="1"/>
      <c r="C215" s="1"/>
      <c r="E215" s="129"/>
      <c r="F215" s="136"/>
      <c r="K215" s="129"/>
      <c r="L215" s="129"/>
      <c r="M215" s="129"/>
      <c r="N215" s="129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  <c r="FE215" s="2"/>
      <c r="FF215" s="2"/>
      <c r="FG215" s="2"/>
      <c r="FH215" s="2"/>
      <c r="FI215" s="2"/>
      <c r="FJ215" s="2"/>
      <c r="FK215" s="2"/>
      <c r="FL215" s="2"/>
      <c r="FM215" s="2"/>
      <c r="FN215" s="2"/>
      <c r="FO215" s="2"/>
      <c r="FP215" s="2"/>
      <c r="FQ215" s="2"/>
      <c r="FR215" s="2"/>
      <c r="FS215" s="2"/>
      <c r="FT215" s="2"/>
      <c r="FU215" s="2"/>
      <c r="FV215" s="2"/>
      <c r="FW215" s="2"/>
      <c r="FX215" s="2"/>
      <c r="FY215" s="2"/>
      <c r="FZ215" s="2"/>
      <c r="GA215" s="2"/>
      <c r="GB215" s="2"/>
      <c r="GC215" s="2"/>
      <c r="GD215" s="2"/>
      <c r="GE215" s="2"/>
      <c r="GF215" s="2"/>
      <c r="GG215" s="2"/>
      <c r="GH215" s="2"/>
      <c r="GI215" s="2"/>
      <c r="GJ215" s="2"/>
      <c r="GK215" s="2"/>
      <c r="GL215" s="2"/>
      <c r="GM215" s="2"/>
      <c r="GN215" s="2"/>
      <c r="GO215" s="2"/>
      <c r="GP215" s="2"/>
      <c r="GQ215" s="2"/>
      <c r="GR215" s="2"/>
      <c r="GS215" s="2"/>
      <c r="GT215" s="2"/>
      <c r="GU215" s="2"/>
      <c r="GV215" s="2"/>
      <c r="GW215" s="2"/>
      <c r="GX215" s="2"/>
      <c r="GY215" s="2"/>
      <c r="GZ215" s="2"/>
      <c r="HA215" s="2"/>
      <c r="HB215" s="2"/>
      <c r="HC215" s="2"/>
      <c r="HD215" s="2"/>
      <c r="HE215" s="2"/>
      <c r="HF215" s="2"/>
      <c r="HG215" s="2"/>
      <c r="HH215" s="2"/>
      <c r="HI215" s="2"/>
      <c r="HJ215" s="2"/>
      <c r="HK215" s="2"/>
      <c r="HL215" s="2"/>
      <c r="HM215" s="2"/>
      <c r="HN215" s="2"/>
      <c r="HO215" s="2"/>
      <c r="HP215" s="2"/>
      <c r="HQ215" s="2"/>
      <c r="HR215" s="2"/>
      <c r="HS215" s="2"/>
      <c r="HT215" s="2"/>
      <c r="HU215" s="2"/>
      <c r="HV215" s="2"/>
      <c r="HW215" s="2"/>
      <c r="HX215" s="2"/>
      <c r="HY215" s="2"/>
      <c r="HZ215" s="2"/>
      <c r="IA215" s="2"/>
      <c r="IB215" s="2"/>
      <c r="IC215" s="2"/>
      <c r="ID215" s="2"/>
      <c r="IE215" s="2"/>
      <c r="IF215" s="2"/>
      <c r="IG215" s="2"/>
      <c r="IH215" s="2"/>
      <c r="II215" s="2"/>
      <c r="IJ215" s="2"/>
      <c r="IK215" s="2"/>
      <c r="IL215" s="2"/>
      <c r="IM215" s="2"/>
      <c r="IN215" s="2"/>
      <c r="IO215" s="2"/>
      <c r="IP215" s="2"/>
      <c r="IQ215" s="2"/>
      <c r="IR215" s="2"/>
      <c r="IS215" s="2"/>
      <c r="IT215" s="2"/>
      <c r="IU215" s="2"/>
      <c r="IV215" s="2"/>
    </row>
    <row r="216" spans="1:256" x14ac:dyDescent="0.3">
      <c r="A216" s="2"/>
      <c r="B216" s="1"/>
      <c r="C216" s="1"/>
      <c r="E216" s="129"/>
      <c r="F216" s="136"/>
      <c r="K216" s="129"/>
      <c r="L216" s="129"/>
      <c r="M216" s="129"/>
      <c r="N216" s="129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  <c r="FE216" s="2"/>
      <c r="FF216" s="2"/>
      <c r="FG216" s="2"/>
      <c r="FH216" s="2"/>
      <c r="FI216" s="2"/>
      <c r="FJ216" s="2"/>
      <c r="FK216" s="2"/>
      <c r="FL216" s="2"/>
      <c r="FM216" s="2"/>
      <c r="FN216" s="2"/>
      <c r="FO216" s="2"/>
      <c r="FP216" s="2"/>
      <c r="FQ216" s="2"/>
      <c r="FR216" s="2"/>
      <c r="FS216" s="2"/>
      <c r="FT216" s="2"/>
      <c r="FU216" s="2"/>
      <c r="FV216" s="2"/>
      <c r="FW216" s="2"/>
      <c r="FX216" s="2"/>
      <c r="FY216" s="2"/>
      <c r="FZ216" s="2"/>
      <c r="GA216" s="2"/>
      <c r="GB216" s="2"/>
      <c r="GC216" s="2"/>
      <c r="GD216" s="2"/>
      <c r="GE216" s="2"/>
      <c r="GF216" s="2"/>
      <c r="GG216" s="2"/>
      <c r="GH216" s="2"/>
      <c r="GI216" s="2"/>
      <c r="GJ216" s="2"/>
      <c r="GK216" s="2"/>
      <c r="GL216" s="2"/>
      <c r="GM216" s="2"/>
      <c r="GN216" s="2"/>
      <c r="GO216" s="2"/>
      <c r="GP216" s="2"/>
      <c r="GQ216" s="2"/>
      <c r="GR216" s="2"/>
      <c r="GS216" s="2"/>
      <c r="GT216" s="2"/>
      <c r="GU216" s="2"/>
      <c r="GV216" s="2"/>
      <c r="GW216" s="2"/>
      <c r="GX216" s="2"/>
      <c r="GY216" s="2"/>
      <c r="GZ216" s="2"/>
      <c r="HA216" s="2"/>
      <c r="HB216" s="2"/>
      <c r="HC216" s="2"/>
      <c r="HD216" s="2"/>
      <c r="HE216" s="2"/>
      <c r="HF216" s="2"/>
      <c r="HG216" s="2"/>
      <c r="HH216" s="2"/>
      <c r="HI216" s="2"/>
      <c r="HJ216" s="2"/>
      <c r="HK216" s="2"/>
      <c r="HL216" s="2"/>
      <c r="HM216" s="2"/>
      <c r="HN216" s="2"/>
      <c r="HO216" s="2"/>
      <c r="HP216" s="2"/>
      <c r="HQ216" s="2"/>
      <c r="HR216" s="2"/>
      <c r="HS216" s="2"/>
      <c r="HT216" s="2"/>
      <c r="HU216" s="2"/>
      <c r="HV216" s="2"/>
      <c r="HW216" s="2"/>
      <c r="HX216" s="2"/>
      <c r="HY216" s="2"/>
      <c r="HZ216" s="2"/>
      <c r="IA216" s="2"/>
      <c r="IB216" s="2"/>
      <c r="IC216" s="2"/>
      <c r="ID216" s="2"/>
      <c r="IE216" s="2"/>
      <c r="IF216" s="2"/>
      <c r="IG216" s="2"/>
      <c r="IH216" s="2"/>
      <c r="II216" s="2"/>
      <c r="IJ216" s="2"/>
      <c r="IK216" s="2"/>
      <c r="IL216" s="2"/>
      <c r="IM216" s="2"/>
      <c r="IN216" s="2"/>
      <c r="IO216" s="2"/>
      <c r="IP216" s="2"/>
      <c r="IQ216" s="2"/>
      <c r="IR216" s="2"/>
      <c r="IS216" s="2"/>
      <c r="IT216" s="2"/>
      <c r="IU216" s="2"/>
      <c r="IV216" s="2"/>
    </row>
    <row r="217" spans="1:256" x14ac:dyDescent="0.3">
      <c r="A217" s="2"/>
      <c r="B217" s="1"/>
      <c r="C217" s="1"/>
      <c r="E217" s="129"/>
      <c r="F217" s="136"/>
      <c r="K217" s="129"/>
      <c r="L217" s="129"/>
      <c r="M217" s="129"/>
      <c r="N217" s="129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  <c r="HH217" s="2"/>
      <c r="HI217" s="2"/>
      <c r="HJ217" s="2"/>
      <c r="HK217" s="2"/>
      <c r="HL217" s="2"/>
      <c r="HM217" s="2"/>
      <c r="HN217" s="2"/>
      <c r="HO217" s="2"/>
      <c r="HP217" s="2"/>
      <c r="HQ217" s="2"/>
      <c r="HR217" s="2"/>
      <c r="HS217" s="2"/>
      <c r="HT217" s="2"/>
      <c r="HU217" s="2"/>
      <c r="HV217" s="2"/>
      <c r="HW217" s="2"/>
      <c r="HX217" s="2"/>
      <c r="HY217" s="2"/>
      <c r="HZ217" s="2"/>
      <c r="IA217" s="2"/>
      <c r="IB217" s="2"/>
      <c r="IC217" s="2"/>
      <c r="ID217" s="2"/>
      <c r="IE217" s="2"/>
      <c r="IF217" s="2"/>
      <c r="IG217" s="2"/>
      <c r="IH217" s="2"/>
      <c r="II217" s="2"/>
      <c r="IJ217" s="2"/>
      <c r="IK217" s="2"/>
      <c r="IL217" s="2"/>
      <c r="IM217" s="2"/>
      <c r="IN217" s="2"/>
      <c r="IO217" s="2"/>
      <c r="IP217" s="2"/>
      <c r="IQ217" s="2"/>
      <c r="IR217" s="2"/>
      <c r="IS217" s="2"/>
      <c r="IT217" s="2"/>
      <c r="IU217" s="2"/>
      <c r="IV217" s="2"/>
    </row>
    <row r="218" spans="1:256" x14ac:dyDescent="0.3">
      <c r="A218" s="2"/>
      <c r="B218" s="1"/>
      <c r="C218" s="1"/>
      <c r="E218" s="129"/>
      <c r="F218" s="136"/>
      <c r="K218" s="129"/>
      <c r="L218" s="129"/>
      <c r="M218" s="129"/>
      <c r="N218" s="129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/>
      <c r="FR218" s="2"/>
      <c r="FS218" s="2"/>
      <c r="FT218" s="2"/>
      <c r="FU218" s="2"/>
      <c r="FV218" s="2"/>
      <c r="FW218" s="2"/>
      <c r="FX218" s="2"/>
      <c r="FY218" s="2"/>
      <c r="FZ218" s="2"/>
      <c r="GA218" s="2"/>
      <c r="GB218" s="2"/>
      <c r="GC218" s="2"/>
      <c r="GD218" s="2"/>
      <c r="GE218" s="2"/>
      <c r="GF218" s="2"/>
      <c r="GG218" s="2"/>
      <c r="GH218" s="2"/>
      <c r="GI218" s="2"/>
      <c r="GJ218" s="2"/>
      <c r="GK218" s="2"/>
      <c r="GL218" s="2"/>
      <c r="GM218" s="2"/>
      <c r="GN218" s="2"/>
      <c r="GO218" s="2"/>
      <c r="GP218" s="2"/>
      <c r="GQ218" s="2"/>
      <c r="GR218" s="2"/>
      <c r="GS218" s="2"/>
      <c r="GT218" s="2"/>
      <c r="GU218" s="2"/>
      <c r="GV218" s="2"/>
      <c r="GW218" s="2"/>
      <c r="GX218" s="2"/>
      <c r="GY218" s="2"/>
      <c r="GZ218" s="2"/>
      <c r="HA218" s="2"/>
      <c r="HB218" s="2"/>
      <c r="HC218" s="2"/>
      <c r="HD218" s="2"/>
      <c r="HE218" s="2"/>
      <c r="HF218" s="2"/>
      <c r="HG218" s="2"/>
      <c r="HH218" s="2"/>
      <c r="HI218" s="2"/>
      <c r="HJ218" s="2"/>
      <c r="HK218" s="2"/>
      <c r="HL218" s="2"/>
      <c r="HM218" s="2"/>
      <c r="HN218" s="2"/>
      <c r="HO218" s="2"/>
      <c r="HP218" s="2"/>
      <c r="HQ218" s="2"/>
      <c r="HR218" s="2"/>
      <c r="HS218" s="2"/>
      <c r="HT218" s="2"/>
      <c r="HU218" s="2"/>
      <c r="HV218" s="2"/>
      <c r="HW218" s="2"/>
      <c r="HX218" s="2"/>
      <c r="HY218" s="2"/>
      <c r="HZ218" s="2"/>
      <c r="IA218" s="2"/>
      <c r="IB218" s="2"/>
      <c r="IC218" s="2"/>
      <c r="ID218" s="2"/>
      <c r="IE218" s="2"/>
      <c r="IF218" s="2"/>
      <c r="IG218" s="2"/>
      <c r="IH218" s="2"/>
      <c r="II218" s="2"/>
      <c r="IJ218" s="2"/>
      <c r="IK218" s="2"/>
      <c r="IL218" s="2"/>
      <c r="IM218" s="2"/>
      <c r="IN218" s="2"/>
      <c r="IO218" s="2"/>
      <c r="IP218" s="2"/>
      <c r="IQ218" s="2"/>
      <c r="IR218" s="2"/>
      <c r="IS218" s="2"/>
      <c r="IT218" s="2"/>
      <c r="IU218" s="2"/>
      <c r="IV218" s="2"/>
    </row>
  </sheetData>
  <mergeCells count="2">
    <mergeCell ref="A1:N1"/>
    <mergeCell ref="D2:G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0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RePack by Diakov</cp:lastModifiedBy>
  <cp:lastPrinted>2020-05-04T08:20:42Z</cp:lastPrinted>
  <dcterms:created xsi:type="dcterms:W3CDTF">2019-02-18T14:39:53Z</dcterms:created>
  <dcterms:modified xsi:type="dcterms:W3CDTF">2020-05-14T12:59:27Z</dcterms:modified>
</cp:coreProperties>
</file>